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<sst xmlns="http://schemas.openxmlformats.org/spreadsheetml/2006/main" count="176" uniqueCount="127">
  <si>
    <t>State of Alaska</t>
  </si>
  <si>
    <t>Department of Transportation</t>
  </si>
  <si>
    <t>&amp; Public Facilities</t>
  </si>
  <si>
    <t>Note: Adjust this form as needed to meet project and mixture requirements.</t>
  </si>
  <si>
    <t>Project No:</t>
  </si>
  <si>
    <t>Project Name:</t>
  </si>
  <si>
    <t>Supplier:</t>
  </si>
  <si>
    <t>Plant Location:</t>
  </si>
  <si>
    <t>Mix ID No.</t>
  </si>
  <si>
    <t>Aggregate Materials Source(s):</t>
  </si>
  <si>
    <t xml:space="preserve"> Cement Brand/Type:</t>
  </si>
  <si>
    <t xml:space="preserve">Note: Shaded areas automatically compute values.  </t>
  </si>
  <si>
    <t xml:space="preserve">Class  </t>
  </si>
  <si>
    <t>Concrete</t>
  </si>
  <si>
    <t>Specifications:</t>
  </si>
  <si>
    <t>Use:</t>
  </si>
  <si>
    <t>Cement Content (sacks/cy):</t>
  </si>
  <si>
    <t xml:space="preserve"> -Sieve Analysis -</t>
  </si>
  <si>
    <t>AASHTO Gr.#</t>
  </si>
  <si>
    <t>M6</t>
  </si>
  <si>
    <t>Coarse Aggregate</t>
  </si>
  <si>
    <t>Intermediate Aggregate</t>
  </si>
  <si>
    <t>Fine Aggregate</t>
  </si>
  <si>
    <t>Sieve</t>
  </si>
  <si>
    <t>% Pass</t>
  </si>
  <si>
    <t>Specs</t>
  </si>
  <si>
    <t>1 1/2"</t>
  </si>
  <si>
    <t>3/8"</t>
  </si>
  <si>
    <t>100</t>
  </si>
  <si>
    <t>1"</t>
  </si>
  <si>
    <t>#4</t>
  </si>
  <si>
    <t>95-100</t>
  </si>
  <si>
    <t>3/4"</t>
  </si>
  <si>
    <t>90-100</t>
  </si>
  <si>
    <t>#8</t>
  </si>
  <si>
    <t>80-100</t>
  </si>
  <si>
    <t>1/2"</t>
  </si>
  <si>
    <t>#16</t>
  </si>
  <si>
    <t>50-85</t>
  </si>
  <si>
    <t>20-55</t>
  </si>
  <si>
    <t>85-100</t>
  </si>
  <si>
    <t>#30</t>
  </si>
  <si>
    <t>25-60</t>
  </si>
  <si>
    <t>0-10</t>
  </si>
  <si>
    <t>10-30</t>
  </si>
  <si>
    <t>#50</t>
  </si>
  <si>
    <t>0-5</t>
  </si>
  <si>
    <t>#100</t>
  </si>
  <si>
    <t>2-10</t>
  </si>
  <si>
    <t>#200</t>
  </si>
  <si>
    <t>0-3</t>
  </si>
  <si>
    <t>SSD Specific Gravity:</t>
  </si>
  <si>
    <t>Absorption %:</t>
  </si>
  <si>
    <t>Dry-Rodded Unit Wt:</t>
  </si>
  <si>
    <t>Fineness Modulus:</t>
  </si>
  <si>
    <t>Batch Weights  -  Pounds or Ounces Per</t>
  </si>
  <si>
    <t>Batch Volumes</t>
  </si>
  <si>
    <t>Component</t>
  </si>
  <si>
    <t>Cubic Yard</t>
  </si>
  <si>
    <r>
      <t>Ft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per Cubic Yard</t>
    </r>
  </si>
  <si>
    <t>Cement</t>
  </si>
  <si>
    <t>Mixing Water</t>
  </si>
  <si>
    <t>SSD</t>
  </si>
  <si>
    <t>Inter. Aggregate</t>
  </si>
  <si>
    <t>Admixture SpG</t>
  </si>
  <si>
    <t>Admixture 1</t>
  </si>
  <si>
    <t>oz</t>
  </si>
  <si>
    <t>Admixture 2</t>
  </si>
  <si>
    <t>Admixture 3</t>
  </si>
  <si>
    <t>Admixture 4</t>
  </si>
  <si>
    <t>Air %:</t>
  </si>
  <si>
    <t>Totals:</t>
  </si>
  <si>
    <t>lbs.</t>
  </si>
  <si>
    <t>Compressive Strength</t>
  </si>
  <si>
    <t>Specifications</t>
  </si>
  <si>
    <t>Spec. No.</t>
  </si>
  <si>
    <t>Size</t>
  </si>
  <si>
    <t>Age</t>
  </si>
  <si>
    <t>PSI</t>
  </si>
  <si>
    <t>Air content (%):</t>
  </si>
  <si>
    <r>
      <t xml:space="preserve">Water/Cement Ratio </t>
    </r>
    <r>
      <rPr>
        <sz val="8"/>
        <rFont val="Arial"/>
        <family val="2"/>
      </rPr>
      <t>(lb / lb):</t>
    </r>
  </si>
  <si>
    <t>Wet Density (pcf):</t>
  </si>
  <si>
    <t>Nom. Max. aggregate size:</t>
  </si>
  <si>
    <t>Volume of coarse aggregate</t>
  </si>
  <si>
    <t>per unit volume of concrete (cf/cf):</t>
  </si>
  <si>
    <t>Chloride Ion Content (%)</t>
  </si>
  <si>
    <t>Submitted By:</t>
  </si>
  <si>
    <t>Date:</t>
  </si>
  <si>
    <t>(Supplier's Representative) Name/Title</t>
  </si>
  <si>
    <t>Approved By:</t>
  </si>
  <si>
    <t>Admixture, Required Attachment Checklist, Remarks and Engineer Seal</t>
  </si>
  <si>
    <t>Project:</t>
  </si>
  <si>
    <t>Admixture</t>
  </si>
  <si>
    <t>Mfg. Recommended Dosage Range</t>
  </si>
  <si>
    <t>Mix Design dosage range</t>
  </si>
  <si>
    <t>Required for:</t>
  </si>
  <si>
    <t>Attachments</t>
  </si>
  <si>
    <t xml:space="preserve">Check box if attached </t>
  </si>
  <si>
    <t>Check box if the material is not used in this mix design</t>
  </si>
  <si>
    <t>NRMCA plant and delivery system certification</t>
  </si>
  <si>
    <t>Mix Design computations per Contract requirements</t>
  </si>
  <si>
    <t>Chloride ion content testing report per AASHTO T 260</t>
  </si>
  <si>
    <t>Plant manager's certification of weighing and measuring devices</t>
  </si>
  <si>
    <t>Cementitious materials certifications per AASHTO M 85</t>
  </si>
  <si>
    <t>Mixing water and ice test results or certifications per Subsection 712-2.01</t>
  </si>
  <si>
    <t>Coarse aggregate quality test results per Subsection 703-2.02</t>
  </si>
  <si>
    <t>Coarse aggregate gradtion test results per Subsection 703-2.02 or ATM 530</t>
  </si>
  <si>
    <t>Fine aggregate quality test results per Subsection 703-2.01</t>
  </si>
  <si>
    <t>Fine aggregate gradation test results per Subsection 703-2.01 or ATM 530</t>
  </si>
  <si>
    <t>Other aggregate quality test results per Subsection 703-2.01 or 703-2.02</t>
  </si>
  <si>
    <t>Other agg. gradation test results per Subsection 703-2.01 or 703-2.02 or ATM 530</t>
  </si>
  <si>
    <t>Chemical admixture certifications per Subsection 711-2.02</t>
  </si>
  <si>
    <t>Admixture manufacturer's certification of compatibility for adding simultaneously*</t>
  </si>
  <si>
    <t xml:space="preserve">Compressive strength test data </t>
  </si>
  <si>
    <t xml:space="preserve">Test data of mixture temperature, slump, unit weight and air content </t>
  </si>
  <si>
    <t>* Either manufacturer's letter or as shown in admixture certifications of compatibility</t>
  </si>
  <si>
    <t>Supplier Remarks:</t>
  </si>
  <si>
    <t>AK P.E. Stamp (501)</t>
  </si>
  <si>
    <t>Approving Engineer's Remarks:</t>
  </si>
  <si>
    <t>Page 2, Form 25D-203 - 3 or less aggregates</t>
  </si>
  <si>
    <t>Slump or Slump Flow (in):</t>
  </si>
  <si>
    <t>Probable 28-day Strength (psi):</t>
  </si>
  <si>
    <t>Minimum Compressive Strength (psi):</t>
  </si>
  <si>
    <t>Supplier Submitted Concrete Proportions (Form 25D-203)</t>
  </si>
  <si>
    <t>Sack weights no longer used</t>
  </si>
  <si>
    <t xml:space="preserve">            "</t>
  </si>
  <si>
    <t>(DOT&amp;PF) Materials Engineer or Quality Assurance Engineer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</si>
</sst>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00"/>
    <numFmt numFmtId="166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10" xfId="55" applyFont="1" applyBorder="1" applyAlignment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64" fontId="0" fillId="0" borderId="11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2" fontId="0" fillId="33" borderId="12" xfId="0" applyNumberForma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 quotePrefix="1">
      <alignment horizontal="center"/>
      <protection locked="0"/>
    </xf>
    <xf numFmtId="0" fontId="0" fillId="0" borderId="21" xfId="0" applyBorder="1" applyAlignment="1">
      <alignment/>
    </xf>
    <xf numFmtId="0" fontId="0" fillId="0" borderId="19" xfId="0" applyFont="1" applyBorder="1" applyAlignment="1" applyProtection="1" quotePrefix="1">
      <alignment horizont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65" fontId="0" fillId="0" borderId="10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3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28" xfId="0" applyBorder="1" applyAlignment="1">
      <alignment horizontal="left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0" fontId="0" fillId="0" borderId="30" xfId="0" applyFont="1" applyBorder="1" applyAlignment="1" applyProtection="1">
      <alignment horizontal="center"/>
      <protection locked="0"/>
    </xf>
    <xf numFmtId="166" fontId="0" fillId="0" borderId="19" xfId="0" applyNumberFormat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7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1" fontId="0" fillId="0" borderId="33" xfId="0" applyNumberFormat="1" applyFill="1" applyBorder="1" applyAlignment="1">
      <alignment/>
    </xf>
    <xf numFmtId="0" fontId="0" fillId="0" borderId="33" xfId="0" applyFill="1" applyBorder="1" applyAlignment="1" applyProtection="1">
      <alignment/>
      <protection locked="0"/>
    </xf>
    <xf numFmtId="2" fontId="0" fillId="0" borderId="33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4" fontId="0" fillId="33" borderId="11" xfId="42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6" fontId="0" fillId="33" borderId="11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" fillId="0" borderId="47" xfId="0" applyFont="1" applyBorder="1" applyAlignment="1">
      <alignment wrapText="1"/>
    </xf>
    <xf numFmtId="0" fontId="7" fillId="0" borderId="38" xfId="0" applyFont="1" applyBorder="1" applyAlignment="1">
      <alignment/>
    </xf>
    <xf numFmtId="0" fontId="0" fillId="0" borderId="38" xfId="0" applyBorder="1" applyAlignment="1">
      <alignment/>
    </xf>
    <xf numFmtId="0" fontId="7" fillId="0" borderId="47" xfId="0" applyFont="1" applyBorder="1" applyAlignment="1">
      <alignment vertical="top" wrapText="1"/>
    </xf>
    <xf numFmtId="0" fontId="0" fillId="0" borderId="48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49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51" xfId="0" applyFont="1" applyBorder="1" applyAlignment="1">
      <alignment/>
    </xf>
    <xf numFmtId="0" fontId="0" fillId="0" borderId="51" xfId="0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52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1" xfId="0" applyBorder="1" applyAlignment="1">
      <alignment/>
    </xf>
    <xf numFmtId="0" fontId="5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2" fontId="0" fillId="0" borderId="19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9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30" xfId="0" applyFon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2" fontId="0" fillId="33" borderId="30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66" fontId="0" fillId="0" borderId="30" xfId="0" applyNumberFormat="1" applyBorder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2" fontId="0" fillId="33" borderId="11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2" fontId="0" fillId="33" borderId="34" xfId="0" applyNumberForma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7" fillId="0" borderId="37" xfId="0" applyFont="1" applyBorder="1" applyAlignment="1">
      <alignment horizontal="left" wrapText="1"/>
    </xf>
    <xf numFmtId="0" fontId="0" fillId="0" borderId="39" xfId="0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8.7109375" style="0" customWidth="1"/>
    <col min="2" max="2" width="9.140625" style="0" customWidth="1"/>
    <col min="3" max="3" width="10.7109375" style="0" customWidth="1"/>
    <col min="4" max="4" width="5.421875" style="0" customWidth="1"/>
    <col min="8" max="8" width="6.8515625" style="0" customWidth="1"/>
    <col min="11" max="11" width="15.421875" style="0" customWidth="1"/>
    <col min="12" max="12" width="0.2890625" style="0" customWidth="1"/>
  </cols>
  <sheetData>
    <row r="1" spans="1:12" ht="1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5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ht="6" customHeight="1"/>
    <row r="5" spans="1:12" ht="18">
      <c r="A5" s="199" t="s">
        <v>123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ht="8.25" customHeight="1">
      <c r="D6" s="2" t="s">
        <v>3</v>
      </c>
    </row>
    <row r="7" spans="1:11" ht="18" customHeight="1">
      <c r="A7" s="3" t="s">
        <v>4</v>
      </c>
      <c r="B7" s="4"/>
      <c r="C7" s="5"/>
      <c r="D7" s="6"/>
      <c r="E7" s="7" t="s">
        <v>5</v>
      </c>
      <c r="F7" s="200"/>
      <c r="G7" s="201"/>
      <c r="H7" s="201"/>
      <c r="I7" s="201"/>
      <c r="J7" s="201"/>
      <c r="K7" s="201"/>
    </row>
    <row r="8" spans="1:11" ht="18" customHeight="1">
      <c r="A8" s="8" t="s">
        <v>6</v>
      </c>
      <c r="B8" s="202"/>
      <c r="C8" s="202"/>
      <c r="D8" s="203"/>
      <c r="E8" s="9"/>
      <c r="F8" s="10" t="s">
        <v>7</v>
      </c>
      <c r="G8" s="204"/>
      <c r="H8" s="205"/>
      <c r="I8" s="205"/>
      <c r="J8" s="11" t="s">
        <v>8</v>
      </c>
      <c r="K8" s="197"/>
    </row>
    <row r="9" spans="1:11" ht="18" customHeight="1">
      <c r="A9" s="12" t="s">
        <v>9</v>
      </c>
      <c r="B9" s="9"/>
      <c r="C9" s="13"/>
      <c r="D9" s="206"/>
      <c r="E9" s="207"/>
      <c r="F9" s="207"/>
      <c r="G9" s="207"/>
      <c r="H9" s="207"/>
      <c r="I9" s="14" t="s">
        <v>10</v>
      </c>
      <c r="J9" s="7"/>
      <c r="K9" s="15"/>
    </row>
    <row r="10" spans="1:8" ht="18" customHeight="1">
      <c r="A10" s="12"/>
      <c r="D10" s="16" t="s">
        <v>11</v>
      </c>
      <c r="E10" s="13"/>
      <c r="F10" s="9"/>
      <c r="G10" s="13"/>
      <c r="H10" s="13"/>
    </row>
    <row r="11" spans="1:11" ht="18" customHeight="1" thickBot="1">
      <c r="A11" s="17" t="s">
        <v>12</v>
      </c>
      <c r="B11" s="208"/>
      <c r="C11" s="208"/>
      <c r="D11" s="18" t="s">
        <v>13</v>
      </c>
      <c r="E11" s="17"/>
      <c r="F11" s="209" t="s">
        <v>122</v>
      </c>
      <c r="G11" s="209"/>
      <c r="H11" s="210"/>
      <c r="I11" s="210"/>
      <c r="J11" s="210"/>
      <c r="K11" s="19"/>
    </row>
    <row r="12" spans="1:11" ht="18" customHeight="1" thickBot="1">
      <c r="A12" s="20" t="s">
        <v>14</v>
      </c>
      <c r="B12" s="21"/>
      <c r="C12" s="211"/>
      <c r="D12" s="212"/>
      <c r="E12" s="22" t="s">
        <v>15</v>
      </c>
      <c r="F12" s="23"/>
      <c r="G12" s="24"/>
      <c r="H12" s="25" t="s">
        <v>16</v>
      </c>
      <c r="K12" s="26">
        <f>IF(F31="","",F31/94)</f>
      </c>
    </row>
    <row r="13" spans="4:8" ht="14.25" customHeight="1" thickBot="1">
      <c r="D13" s="213" t="s">
        <v>17</v>
      </c>
      <c r="E13" s="214"/>
      <c r="F13" s="214"/>
      <c r="G13" s="214"/>
      <c r="H13" s="214"/>
    </row>
    <row r="14" spans="1:16" ht="15" customHeight="1">
      <c r="A14" s="215" t="s">
        <v>18</v>
      </c>
      <c r="B14" s="216"/>
      <c r="C14" s="28">
        <v>67</v>
      </c>
      <c r="D14" s="29"/>
      <c r="E14" s="30" t="s">
        <v>18</v>
      </c>
      <c r="F14" s="27"/>
      <c r="G14" s="28">
        <v>8</v>
      </c>
      <c r="H14" s="29"/>
      <c r="I14" s="215" t="s">
        <v>18</v>
      </c>
      <c r="J14" s="216"/>
      <c r="K14" s="31" t="s">
        <v>19</v>
      </c>
      <c r="L14" s="1"/>
      <c r="M14" s="1"/>
      <c r="N14" s="1"/>
      <c r="O14" s="1"/>
      <c r="P14" s="1"/>
    </row>
    <row r="15" spans="1:11" ht="15" customHeight="1">
      <c r="A15" s="217" t="s">
        <v>20</v>
      </c>
      <c r="B15" s="218"/>
      <c r="C15" s="219"/>
      <c r="D15" s="8"/>
      <c r="E15" s="34" t="s">
        <v>21</v>
      </c>
      <c r="F15" s="32"/>
      <c r="G15" s="33"/>
      <c r="I15" s="217" t="s">
        <v>22</v>
      </c>
      <c r="J15" s="218"/>
      <c r="K15" s="219"/>
    </row>
    <row r="16" spans="1:11" ht="12.75">
      <c r="A16" s="35" t="s">
        <v>23</v>
      </c>
      <c r="B16" s="36" t="s">
        <v>24</v>
      </c>
      <c r="C16" s="37" t="s">
        <v>25</v>
      </c>
      <c r="D16" s="8"/>
      <c r="E16" s="35" t="s">
        <v>23</v>
      </c>
      <c r="F16" s="36" t="s">
        <v>24</v>
      </c>
      <c r="G16" s="37" t="s">
        <v>25</v>
      </c>
      <c r="I16" s="35" t="s">
        <v>23</v>
      </c>
      <c r="J16" s="36" t="s">
        <v>24</v>
      </c>
      <c r="K16" s="37" t="s">
        <v>25</v>
      </c>
    </row>
    <row r="17" spans="1:11" ht="12.75">
      <c r="A17" s="35" t="s">
        <v>26</v>
      </c>
      <c r="B17" s="38"/>
      <c r="C17" s="39"/>
      <c r="D17" s="9"/>
      <c r="E17" s="35"/>
      <c r="F17" s="38"/>
      <c r="G17" s="39"/>
      <c r="I17" s="35" t="s">
        <v>27</v>
      </c>
      <c r="J17" s="40"/>
      <c r="K17" s="41" t="s">
        <v>28</v>
      </c>
    </row>
    <row r="18" spans="1:11" ht="12.75">
      <c r="A18" s="35" t="s">
        <v>29</v>
      </c>
      <c r="B18" s="38"/>
      <c r="C18" s="39">
        <v>100</v>
      </c>
      <c r="D18" s="9"/>
      <c r="E18" s="35" t="s">
        <v>29</v>
      </c>
      <c r="F18" s="38"/>
      <c r="G18" s="39">
        <v>100</v>
      </c>
      <c r="I18" s="35" t="s">
        <v>30</v>
      </c>
      <c r="J18" s="40"/>
      <c r="K18" s="41" t="s">
        <v>31</v>
      </c>
    </row>
    <row r="19" spans="1:11" ht="12.75">
      <c r="A19" s="35" t="s">
        <v>32</v>
      </c>
      <c r="B19" s="38"/>
      <c r="C19" s="42" t="s">
        <v>33</v>
      </c>
      <c r="D19" s="9"/>
      <c r="E19" s="35" t="s">
        <v>32</v>
      </c>
      <c r="F19" s="38"/>
      <c r="G19" s="39">
        <v>100</v>
      </c>
      <c r="I19" s="35" t="s">
        <v>34</v>
      </c>
      <c r="J19" s="40"/>
      <c r="K19" s="41" t="s">
        <v>35</v>
      </c>
    </row>
    <row r="20" spans="1:11" ht="12.75">
      <c r="A20" s="35" t="s">
        <v>36</v>
      </c>
      <c r="B20" s="38"/>
      <c r="C20" s="39"/>
      <c r="D20" s="9"/>
      <c r="E20" s="35" t="s">
        <v>36</v>
      </c>
      <c r="F20" s="38"/>
      <c r="G20" s="39">
        <v>100</v>
      </c>
      <c r="I20" s="35" t="s">
        <v>37</v>
      </c>
      <c r="J20" s="40"/>
      <c r="K20" s="41" t="s">
        <v>38</v>
      </c>
    </row>
    <row r="21" spans="1:11" ht="12.75">
      <c r="A21" s="35" t="s">
        <v>27</v>
      </c>
      <c r="B21" s="38"/>
      <c r="C21" s="42" t="s">
        <v>39</v>
      </c>
      <c r="D21" s="9"/>
      <c r="E21" s="35" t="s">
        <v>27</v>
      </c>
      <c r="F21" s="38"/>
      <c r="G21" s="41" t="s">
        <v>40</v>
      </c>
      <c r="I21" s="35" t="s">
        <v>41</v>
      </c>
      <c r="J21" s="40"/>
      <c r="K21" s="41" t="s">
        <v>42</v>
      </c>
    </row>
    <row r="22" spans="1:11" ht="12.75">
      <c r="A22" s="35" t="s">
        <v>30</v>
      </c>
      <c r="B22" s="38"/>
      <c r="C22" s="42" t="s">
        <v>43</v>
      </c>
      <c r="D22" s="9"/>
      <c r="E22" s="35" t="s">
        <v>30</v>
      </c>
      <c r="F22" s="38"/>
      <c r="G22" s="41" t="s">
        <v>44</v>
      </c>
      <c r="I22" s="35" t="s">
        <v>45</v>
      </c>
      <c r="J22" s="43"/>
      <c r="K22" s="41" t="s">
        <v>44</v>
      </c>
    </row>
    <row r="23" spans="1:11" ht="12.75">
      <c r="A23" s="44" t="s">
        <v>34</v>
      </c>
      <c r="B23" s="38"/>
      <c r="C23" s="42" t="s">
        <v>46</v>
      </c>
      <c r="D23" s="9"/>
      <c r="E23" s="44" t="s">
        <v>34</v>
      </c>
      <c r="F23" s="38"/>
      <c r="G23" s="41" t="s">
        <v>43</v>
      </c>
      <c r="I23" s="35" t="s">
        <v>47</v>
      </c>
      <c r="J23" s="45"/>
      <c r="K23" s="41" t="s">
        <v>48</v>
      </c>
    </row>
    <row r="24" spans="1:11" ht="13.5" thickBot="1">
      <c r="A24" s="46" t="s">
        <v>49</v>
      </c>
      <c r="B24" s="47"/>
      <c r="C24" s="48"/>
      <c r="D24" s="9"/>
      <c r="E24" s="46" t="s">
        <v>49</v>
      </c>
      <c r="F24" s="49"/>
      <c r="G24" s="50"/>
      <c r="I24" s="46" t="s">
        <v>49</v>
      </c>
      <c r="J24" s="51"/>
      <c r="K24" s="50" t="s">
        <v>50</v>
      </c>
    </row>
    <row r="25" spans="1:11" ht="12.75">
      <c r="A25" s="52" t="s">
        <v>51</v>
      </c>
      <c r="C25" s="53"/>
      <c r="E25" s="52" t="s">
        <v>51</v>
      </c>
      <c r="G25" s="53"/>
      <c r="I25" s="52" t="s">
        <v>51</v>
      </c>
      <c r="K25" s="53"/>
    </row>
    <row r="26" spans="1:11" ht="12.75">
      <c r="A26" s="54" t="s">
        <v>52</v>
      </c>
      <c r="C26" s="55"/>
      <c r="E26" s="54" t="s">
        <v>52</v>
      </c>
      <c r="G26" s="55"/>
      <c r="I26" s="54" t="s">
        <v>52</v>
      </c>
      <c r="K26" s="56"/>
    </row>
    <row r="27" spans="1:11" ht="12.75">
      <c r="A27" s="54" t="s">
        <v>53</v>
      </c>
      <c r="C27" s="57"/>
      <c r="E27" s="54" t="s">
        <v>53</v>
      </c>
      <c r="G27" s="57"/>
      <c r="I27" s="52" t="s">
        <v>54</v>
      </c>
      <c r="K27" s="58">
        <f>IF(J23="","",(100-J18+100-J19+100-J20+100-J21+100-J22+100-J23)/100)</f>
      </c>
    </row>
    <row r="28" spans="1:11" ht="8.25" customHeight="1">
      <c r="A28" s="52"/>
      <c r="C28" s="9"/>
      <c r="D28" s="59"/>
      <c r="E28" s="59"/>
      <c r="F28" s="9"/>
      <c r="G28" s="9"/>
      <c r="H28" s="9"/>
      <c r="I28" s="9"/>
      <c r="J28" s="9"/>
      <c r="K28" s="9"/>
    </row>
    <row r="29" spans="1:10" ht="15.75">
      <c r="A29" s="60"/>
      <c r="B29" s="61"/>
      <c r="C29" s="220" t="s">
        <v>55</v>
      </c>
      <c r="D29" s="221"/>
      <c r="E29" s="221"/>
      <c r="F29" s="221"/>
      <c r="G29" s="221"/>
      <c r="H29" s="222"/>
      <c r="I29" s="220" t="s">
        <v>56</v>
      </c>
      <c r="J29" s="223"/>
    </row>
    <row r="30" spans="1:11" ht="15.75">
      <c r="A30" s="224" t="s">
        <v>57</v>
      </c>
      <c r="B30" s="225"/>
      <c r="C30" s="226" t="s">
        <v>124</v>
      </c>
      <c r="D30" s="227"/>
      <c r="E30" s="222"/>
      <c r="F30" s="220" t="s">
        <v>58</v>
      </c>
      <c r="G30" s="228"/>
      <c r="H30" s="223"/>
      <c r="I30" s="229" t="s">
        <v>59</v>
      </c>
      <c r="J30" s="230"/>
      <c r="K30" s="65"/>
    </row>
    <row r="31" spans="1:15" ht="12.75">
      <c r="A31" s="66" t="s">
        <v>60</v>
      </c>
      <c r="B31" s="67"/>
      <c r="C31" s="231" t="s">
        <v>125</v>
      </c>
      <c r="D31" s="232"/>
      <c r="E31" s="68"/>
      <c r="F31" s="233"/>
      <c r="G31" s="234"/>
      <c r="H31" s="68"/>
      <c r="I31" s="235">
        <f>IF(F31="","",F31/3.15/62.4)</f>
      </c>
      <c r="J31" s="236"/>
      <c r="K31" s="69"/>
      <c r="O31" s="70"/>
    </row>
    <row r="32" spans="1:15" ht="12.75">
      <c r="A32" s="71" t="s">
        <v>61</v>
      </c>
      <c r="B32" s="67"/>
      <c r="C32" s="231" t="s">
        <v>125</v>
      </c>
      <c r="D32" s="232"/>
      <c r="E32" s="68"/>
      <c r="F32" s="233"/>
      <c r="G32" s="234"/>
      <c r="H32" s="68"/>
      <c r="I32" s="235">
        <f>IF(F32="","",F32/62.4)</f>
      </c>
      <c r="J32" s="236"/>
      <c r="K32" s="69"/>
      <c r="O32" s="70"/>
    </row>
    <row r="33" spans="1:15" ht="12.75">
      <c r="A33" s="71" t="s">
        <v>20</v>
      </c>
      <c r="B33" s="67"/>
      <c r="C33" s="231" t="s">
        <v>125</v>
      </c>
      <c r="D33" s="232"/>
      <c r="E33" s="72"/>
      <c r="F33" s="233"/>
      <c r="G33" s="234"/>
      <c r="H33" s="72" t="s">
        <v>62</v>
      </c>
      <c r="I33" s="235" t="str">
        <f>IF(C25="","0",F33/C25/62.4)</f>
        <v>0</v>
      </c>
      <c r="J33" s="236"/>
      <c r="K33" s="69"/>
      <c r="O33" s="70"/>
    </row>
    <row r="34" spans="1:15" ht="12.75">
      <c r="A34" s="71" t="s">
        <v>63</v>
      </c>
      <c r="B34" s="67"/>
      <c r="C34" s="231" t="s">
        <v>125</v>
      </c>
      <c r="D34" s="232"/>
      <c r="E34" s="72"/>
      <c r="F34" s="233"/>
      <c r="G34" s="234"/>
      <c r="H34" s="72" t="s">
        <v>62</v>
      </c>
      <c r="I34" s="235" t="str">
        <f>IF(G25="","0",F34/G25/62.4)</f>
        <v>0</v>
      </c>
      <c r="J34" s="236"/>
      <c r="K34" s="73"/>
      <c r="O34" s="70"/>
    </row>
    <row r="35" spans="1:15" ht="12.75">
      <c r="A35" s="71" t="s">
        <v>22</v>
      </c>
      <c r="B35" s="67"/>
      <c r="C35" s="231" t="s">
        <v>125</v>
      </c>
      <c r="D35" s="232"/>
      <c r="E35" s="72"/>
      <c r="F35" s="233"/>
      <c r="G35" s="234"/>
      <c r="H35" s="72" t="s">
        <v>62</v>
      </c>
      <c r="I35" s="235">
        <f>IF(K25="","",F35/K25/62.4)</f>
      </c>
      <c r="J35" s="236"/>
      <c r="K35" s="74" t="s">
        <v>64</v>
      </c>
      <c r="O35" s="70"/>
    </row>
    <row r="36" spans="1:15" ht="12.75">
      <c r="A36" s="71" t="s">
        <v>65</v>
      </c>
      <c r="B36" s="75"/>
      <c r="C36" s="231" t="s">
        <v>125</v>
      </c>
      <c r="D36" s="232"/>
      <c r="E36" s="76"/>
      <c r="F36" s="237"/>
      <c r="G36" s="238"/>
      <c r="H36" s="76" t="s">
        <v>66</v>
      </c>
      <c r="I36" s="235">
        <f>IF(F36="","",F36/(16*62.4*K36))</f>
      </c>
      <c r="J36" s="236"/>
      <c r="K36" s="77"/>
      <c r="O36" s="70"/>
    </row>
    <row r="37" spans="1:15" ht="12.75">
      <c r="A37" s="71" t="s">
        <v>67</v>
      </c>
      <c r="B37" s="75"/>
      <c r="C37" s="231" t="s">
        <v>125</v>
      </c>
      <c r="D37" s="232"/>
      <c r="E37" s="76"/>
      <c r="F37" s="237"/>
      <c r="G37" s="238"/>
      <c r="H37" s="76" t="s">
        <v>66</v>
      </c>
      <c r="I37" s="235">
        <f>IF(F37="","",F37/(16*62.4*K37))</f>
      </c>
      <c r="J37" s="236"/>
      <c r="K37" s="77"/>
      <c r="O37" s="70"/>
    </row>
    <row r="38" spans="1:15" ht="12.75">
      <c r="A38" s="71" t="s">
        <v>68</v>
      </c>
      <c r="B38" s="75"/>
      <c r="C38" s="231" t="s">
        <v>125</v>
      </c>
      <c r="D38" s="232"/>
      <c r="E38" s="76"/>
      <c r="F38" s="237"/>
      <c r="G38" s="238"/>
      <c r="H38" s="76" t="s">
        <v>66</v>
      </c>
      <c r="I38" s="235">
        <f>IF(F38="","",F38/(16*62.4*K38))</f>
      </c>
      <c r="J38" s="236"/>
      <c r="K38" s="196"/>
      <c r="O38" s="70"/>
    </row>
    <row r="39" spans="1:15" ht="12.75">
      <c r="A39" s="71" t="s">
        <v>69</v>
      </c>
      <c r="B39" s="75"/>
      <c r="C39" s="231" t="s">
        <v>125</v>
      </c>
      <c r="D39" s="232"/>
      <c r="E39" s="76"/>
      <c r="F39" s="237"/>
      <c r="G39" s="238"/>
      <c r="H39" s="76" t="s">
        <v>66</v>
      </c>
      <c r="I39" s="235">
        <f>IF(F39="","",F39/(16*62.4*K39))</f>
      </c>
      <c r="J39" s="236"/>
      <c r="K39" s="196"/>
      <c r="O39" s="78"/>
    </row>
    <row r="40" spans="1:11" ht="12.75">
      <c r="A40" s="79" t="s">
        <v>70</v>
      </c>
      <c r="B40" s="80"/>
      <c r="C40" s="231" t="s">
        <v>125</v>
      </c>
      <c r="D40" s="232"/>
      <c r="E40" s="68"/>
      <c r="F40" s="233"/>
      <c r="G40" s="234"/>
      <c r="H40" s="81"/>
      <c r="I40" s="235">
        <f>IF(B40="","",ROUND(27*B40/100,2))</f>
      </c>
      <c r="J40" s="239"/>
      <c r="K40" s="82"/>
    </row>
    <row r="41" spans="1:11" ht="12.75" customHeight="1">
      <c r="A41" s="83" t="s">
        <v>71</v>
      </c>
      <c r="B41" s="84"/>
      <c r="C41" s="231" t="s">
        <v>125</v>
      </c>
      <c r="D41" s="232"/>
      <c r="E41" s="85"/>
      <c r="F41" s="240">
        <f>SUM(F31:G35)+SUM(F36*K36+F37*K37+F38*K38+F39*K39)/16</f>
        <v>0</v>
      </c>
      <c r="G41" s="241"/>
      <c r="H41" s="86" t="s">
        <v>72</v>
      </c>
      <c r="I41" s="242">
        <f>ROUND(SUM(I31:J40),2)</f>
        <v>0</v>
      </c>
      <c r="J41" s="243"/>
      <c r="K41" s="87"/>
    </row>
    <row r="42" spans="1:11" ht="8.25" customHeight="1">
      <c r="A42" s="88"/>
      <c r="B42" s="89"/>
      <c r="C42" s="90"/>
      <c r="D42" s="90"/>
      <c r="E42" s="91"/>
      <c r="F42" s="90"/>
      <c r="G42" s="90"/>
      <c r="H42" s="91"/>
      <c r="I42" s="92"/>
      <c r="J42" s="92"/>
      <c r="K42" s="13"/>
    </row>
    <row r="43" spans="1:11" ht="15.75">
      <c r="A43" s="218" t="s">
        <v>73</v>
      </c>
      <c r="B43" s="218"/>
      <c r="C43" s="218"/>
      <c r="D43" s="218"/>
      <c r="E43" s="218"/>
      <c r="K43" s="93" t="s">
        <v>74</v>
      </c>
    </row>
    <row r="44" spans="1:18" ht="12.75">
      <c r="A44" s="94" t="s">
        <v>75</v>
      </c>
      <c r="B44" s="95" t="s">
        <v>76</v>
      </c>
      <c r="C44" s="96" t="s">
        <v>77</v>
      </c>
      <c r="D44" s="244" t="s">
        <v>78</v>
      </c>
      <c r="E44" s="245"/>
      <c r="F44" s="107" t="s">
        <v>121</v>
      </c>
      <c r="I44" s="97"/>
      <c r="K44" s="98"/>
      <c r="R44" s="99"/>
    </row>
    <row r="45" spans="1:18" ht="12.75">
      <c r="A45" s="100"/>
      <c r="B45" s="101"/>
      <c r="C45" s="102"/>
      <c r="D45" s="246"/>
      <c r="E45" s="247"/>
      <c r="F45" s="12" t="s">
        <v>120</v>
      </c>
      <c r="I45" s="97"/>
      <c r="K45" s="103"/>
      <c r="R45" s="99"/>
    </row>
    <row r="46" spans="1:11" ht="12.75">
      <c r="A46" s="100"/>
      <c r="B46" s="101"/>
      <c r="C46" s="104"/>
      <c r="D46" s="246"/>
      <c r="E46" s="247"/>
      <c r="F46" t="s">
        <v>79</v>
      </c>
      <c r="I46" s="105"/>
      <c r="K46" s="106"/>
    </row>
    <row r="47" spans="1:11" ht="12.75">
      <c r="A47" s="100"/>
      <c r="B47" s="101"/>
      <c r="C47" s="104"/>
      <c r="D47" s="246"/>
      <c r="E47" s="230"/>
      <c r="F47" s="107" t="s">
        <v>80</v>
      </c>
      <c r="I47" s="108">
        <f>IF(F32="","",F32/F31)</f>
      </c>
      <c r="K47" s="109"/>
    </row>
    <row r="48" spans="1:11" ht="12.75">
      <c r="A48" s="100"/>
      <c r="B48" s="101"/>
      <c r="C48" s="104"/>
      <c r="D48" s="246"/>
      <c r="E48" s="230"/>
      <c r="F48" s="12" t="s">
        <v>81</v>
      </c>
      <c r="I48" s="110">
        <f>IF(I41=0,0,F41/I41)</f>
        <v>0</v>
      </c>
      <c r="K48" s="109"/>
    </row>
    <row r="49" spans="1:11" ht="12.75">
      <c r="A49" s="111"/>
      <c r="B49" s="101"/>
      <c r="C49" s="111"/>
      <c r="D49" s="248"/>
      <c r="E49" s="249"/>
      <c r="F49" s="12" t="s">
        <v>82</v>
      </c>
      <c r="I49" s="109"/>
      <c r="K49" s="109"/>
    </row>
    <row r="50" spans="1:11" ht="12.75">
      <c r="A50" s="111"/>
      <c r="B50" s="101"/>
      <c r="C50" s="111"/>
      <c r="D50" s="248"/>
      <c r="E50" s="249"/>
      <c r="F50" s="12" t="s">
        <v>83</v>
      </c>
      <c r="I50" s="113"/>
      <c r="J50" s="9"/>
      <c r="K50" s="114"/>
    </row>
    <row r="51" spans="1:11" ht="12.75">
      <c r="A51" s="111"/>
      <c r="B51" s="101"/>
      <c r="C51" s="111"/>
      <c r="D51" s="248"/>
      <c r="E51" s="249"/>
      <c r="F51" s="115" t="s">
        <v>84</v>
      </c>
      <c r="G51" s="116"/>
      <c r="H51" s="116"/>
      <c r="I51" s="13"/>
      <c r="J51" s="117" t="str">
        <f>IF(I33="0","N/A",(I33+I34)/I41)</f>
        <v>N/A</v>
      </c>
      <c r="K51" s="114"/>
    </row>
    <row r="52" spans="2:11" ht="12.75">
      <c r="B52" s="13"/>
      <c r="C52" s="13"/>
      <c r="D52" s="13"/>
      <c r="E52" s="13"/>
      <c r="F52" s="13" t="s">
        <v>85</v>
      </c>
      <c r="G52" s="13"/>
      <c r="H52" s="13"/>
      <c r="I52" s="118"/>
      <c r="J52" s="13"/>
      <c r="K52" s="103"/>
    </row>
    <row r="53" spans="2:11" ht="12.75">
      <c r="B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256" t="s">
        <v>86</v>
      </c>
      <c r="B54" s="256"/>
      <c r="C54" s="119"/>
      <c r="D54" s="119"/>
      <c r="E54" s="120"/>
      <c r="F54" s="119"/>
      <c r="G54" s="119"/>
      <c r="H54" s="119"/>
      <c r="I54" s="119"/>
      <c r="J54" s="7" t="s">
        <v>87</v>
      </c>
      <c r="K54" s="121"/>
    </row>
    <row r="55" spans="2:9" ht="11.25" customHeight="1">
      <c r="B55" s="257" t="s">
        <v>88</v>
      </c>
      <c r="C55" s="257"/>
      <c r="D55" s="257"/>
      <c r="E55" s="257"/>
      <c r="F55" s="257"/>
      <c r="G55" s="257"/>
      <c r="H55" s="256"/>
      <c r="I55" s="256"/>
    </row>
    <row r="56" spans="2:11" ht="12.75">
      <c r="B56" s="122"/>
      <c r="C56" s="123"/>
      <c r="D56" s="123"/>
      <c r="E56" s="123"/>
      <c r="F56" s="123"/>
      <c r="G56" s="123"/>
      <c r="H56" s="124"/>
      <c r="I56" s="124"/>
      <c r="K56" s="116"/>
    </row>
    <row r="57" spans="1:11" ht="12.75">
      <c r="A57" t="s">
        <v>89</v>
      </c>
      <c r="C57" s="125"/>
      <c r="D57" s="125"/>
      <c r="E57" s="125"/>
      <c r="F57" s="125"/>
      <c r="G57" s="125"/>
      <c r="H57" s="125"/>
      <c r="I57" s="125"/>
      <c r="J57" s="7" t="s">
        <v>87</v>
      </c>
      <c r="K57" s="126"/>
    </row>
    <row r="58" spans="2:9" ht="11.25" customHeight="1">
      <c r="B58" s="257" t="s">
        <v>126</v>
      </c>
      <c r="C58" s="257"/>
      <c r="D58" s="257"/>
      <c r="E58" s="257"/>
      <c r="F58" s="257"/>
      <c r="G58" s="257"/>
      <c r="H58" s="256"/>
      <c r="I58" s="256"/>
    </row>
    <row r="59" spans="1:12" ht="15">
      <c r="A59" s="198" t="s">
        <v>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</row>
    <row r="60" spans="1:12" ht="15">
      <c r="A60" s="198" t="s">
        <v>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</row>
    <row r="61" spans="1:12" ht="15">
      <c r="A61" s="198" t="s">
        <v>2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3" spans="1:12" ht="18">
      <c r="A63" s="199" t="s">
        <v>123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</row>
    <row r="64" spans="1:11" ht="12.75">
      <c r="A64" s="250" t="s">
        <v>90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51"/>
    </row>
    <row r="65" spans="1:11" ht="13.5" thickBot="1">
      <c r="A65" s="127" t="s">
        <v>6</v>
      </c>
      <c r="B65" s="252">
        <f>IF(B8="","",B8)</f>
      </c>
      <c r="C65" s="252"/>
      <c r="D65" s="252"/>
      <c r="E65" s="127" t="s">
        <v>91</v>
      </c>
      <c r="F65" s="252">
        <f>IF(F7="","",F7)</f>
      </c>
      <c r="G65" s="253"/>
      <c r="H65" s="253"/>
      <c r="I65" s="253"/>
      <c r="J65" s="253"/>
      <c r="K65" s="253"/>
    </row>
    <row r="66" spans="1:11" ht="26.25" thickBot="1">
      <c r="A66" s="128" t="s">
        <v>92</v>
      </c>
      <c r="B66" s="129"/>
      <c r="C66" s="129"/>
      <c r="D66" s="129"/>
      <c r="E66" s="129"/>
      <c r="F66" s="130"/>
      <c r="G66" s="131"/>
      <c r="H66" s="130"/>
      <c r="I66" s="254" t="s">
        <v>93</v>
      </c>
      <c r="J66" s="255"/>
      <c r="K66" s="132" t="s">
        <v>94</v>
      </c>
    </row>
    <row r="67" spans="1:11" ht="12.75">
      <c r="A67" s="133"/>
      <c r="B67" s="134"/>
      <c r="C67" s="134"/>
      <c r="D67" s="134"/>
      <c r="E67" s="134"/>
      <c r="F67" s="135"/>
      <c r="G67" s="135"/>
      <c r="H67" s="136"/>
      <c r="I67" s="137"/>
      <c r="J67" s="138"/>
      <c r="K67" s="139"/>
    </row>
    <row r="68" spans="1:11" ht="12.75">
      <c r="A68" s="140"/>
      <c r="B68" s="93"/>
      <c r="C68" s="93"/>
      <c r="D68" s="93"/>
      <c r="E68" s="93"/>
      <c r="F68" s="141"/>
      <c r="G68" s="141"/>
      <c r="H68" s="142"/>
      <c r="I68" s="143"/>
      <c r="J68" s="144"/>
      <c r="K68" s="145"/>
    </row>
    <row r="69" spans="1:11" ht="12.75">
      <c r="A69" s="146"/>
      <c r="B69" s="147"/>
      <c r="C69" s="147"/>
      <c r="D69" s="147"/>
      <c r="E69" s="147"/>
      <c r="F69" s="148"/>
      <c r="G69" s="148"/>
      <c r="H69" s="64"/>
      <c r="I69" s="149"/>
      <c r="J69" s="150"/>
      <c r="K69" s="151"/>
    </row>
    <row r="70" spans="1:11" ht="13.5" thickBot="1">
      <c r="A70" s="152"/>
      <c r="B70" s="153"/>
      <c r="C70" s="153"/>
      <c r="D70" s="153"/>
      <c r="E70" s="153"/>
      <c r="F70" s="154"/>
      <c r="G70" s="154"/>
      <c r="H70" s="154"/>
      <c r="I70" s="155"/>
      <c r="J70" s="156"/>
      <c r="K70" s="157"/>
    </row>
    <row r="71" ht="13.5" thickBot="1"/>
    <row r="72" spans="1:11" ht="51.75" thickBot="1">
      <c r="A72" s="158" t="s">
        <v>95</v>
      </c>
      <c r="B72" s="159" t="s">
        <v>96</v>
      </c>
      <c r="C72" s="160"/>
      <c r="D72" s="160"/>
      <c r="E72" s="160"/>
      <c r="F72" s="160"/>
      <c r="G72" s="160"/>
      <c r="H72" s="160"/>
      <c r="I72" s="160"/>
      <c r="J72" s="161" t="s">
        <v>97</v>
      </c>
      <c r="K72" s="161" t="s">
        <v>98</v>
      </c>
    </row>
    <row r="73" spans="1:11" ht="12.75">
      <c r="A73" s="162">
        <v>501</v>
      </c>
      <c r="B73" s="163" t="s">
        <v>99</v>
      </c>
      <c r="C73" s="164"/>
      <c r="D73" s="164"/>
      <c r="E73" s="164"/>
      <c r="F73" s="164"/>
      <c r="G73" s="164"/>
      <c r="H73" s="164"/>
      <c r="I73" s="164"/>
      <c r="J73" s="165"/>
      <c r="K73" s="166"/>
    </row>
    <row r="74" spans="1:11" ht="12.75">
      <c r="A74" s="167">
        <v>501</v>
      </c>
      <c r="B74" s="168" t="s">
        <v>100</v>
      </c>
      <c r="C74" s="62"/>
      <c r="D74" s="62"/>
      <c r="E74" s="62"/>
      <c r="F74" s="62"/>
      <c r="G74" s="62"/>
      <c r="H74" s="169"/>
      <c r="I74" s="112"/>
      <c r="J74" s="170"/>
      <c r="K74" s="171"/>
    </row>
    <row r="75" spans="1:11" ht="12.75">
      <c r="A75" s="167">
        <v>501</v>
      </c>
      <c r="B75" s="172" t="s">
        <v>101</v>
      </c>
      <c r="C75" s="173"/>
      <c r="D75" s="173"/>
      <c r="E75" s="173"/>
      <c r="F75" s="173"/>
      <c r="G75" s="173"/>
      <c r="H75" s="173"/>
      <c r="I75" s="173"/>
      <c r="J75" s="174"/>
      <c r="K75" s="171"/>
    </row>
    <row r="76" spans="1:11" ht="12.75">
      <c r="A76" s="167">
        <v>501</v>
      </c>
      <c r="B76" s="169" t="s">
        <v>102</v>
      </c>
      <c r="C76" s="62"/>
      <c r="D76" s="62"/>
      <c r="E76" s="62"/>
      <c r="F76" s="62"/>
      <c r="G76" s="62"/>
      <c r="H76" s="62"/>
      <c r="I76" s="62"/>
      <c r="J76" s="170"/>
      <c r="K76" s="171"/>
    </row>
    <row r="77" spans="1:11" ht="12.75">
      <c r="A77" s="167">
        <v>501</v>
      </c>
      <c r="B77" s="175" t="s">
        <v>103</v>
      </c>
      <c r="C77" s="173"/>
      <c r="D77" s="173"/>
      <c r="E77" s="173"/>
      <c r="F77" s="173"/>
      <c r="G77" s="173"/>
      <c r="H77" s="173"/>
      <c r="I77" s="173"/>
      <c r="J77" s="174"/>
      <c r="K77" s="171"/>
    </row>
    <row r="78" spans="1:11" ht="12.75">
      <c r="A78" s="167">
        <v>501</v>
      </c>
      <c r="B78" s="176" t="s">
        <v>104</v>
      </c>
      <c r="C78" s="62"/>
      <c r="D78" s="62"/>
      <c r="E78" s="62"/>
      <c r="F78" s="62"/>
      <c r="G78" s="62"/>
      <c r="H78" s="62"/>
      <c r="I78" s="176"/>
      <c r="J78" s="170"/>
      <c r="K78" s="171"/>
    </row>
    <row r="79" spans="1:11" ht="12.75">
      <c r="A79" s="167">
        <v>501</v>
      </c>
      <c r="B79" s="175" t="s">
        <v>105</v>
      </c>
      <c r="C79" s="173"/>
      <c r="D79" s="173"/>
      <c r="E79" s="173"/>
      <c r="F79" s="173"/>
      <c r="G79" s="173"/>
      <c r="H79" s="173"/>
      <c r="I79" s="173"/>
      <c r="J79" s="174"/>
      <c r="K79" s="171"/>
    </row>
    <row r="80" spans="1:11" ht="12.75">
      <c r="A80" s="167">
        <v>501</v>
      </c>
      <c r="B80" s="176" t="s">
        <v>106</v>
      </c>
      <c r="C80" s="62"/>
      <c r="D80" s="62"/>
      <c r="E80" s="62"/>
      <c r="F80" s="62"/>
      <c r="G80" s="62"/>
      <c r="H80" s="62"/>
      <c r="I80" s="62"/>
      <c r="J80" s="170"/>
      <c r="K80" s="171"/>
    </row>
    <row r="81" spans="1:11" ht="12.75">
      <c r="A81" s="167">
        <v>501</v>
      </c>
      <c r="B81" s="176" t="s">
        <v>107</v>
      </c>
      <c r="C81" s="62"/>
      <c r="D81" s="62"/>
      <c r="E81" s="62"/>
      <c r="F81" s="62"/>
      <c r="G81" s="62"/>
      <c r="H81" s="62"/>
      <c r="I81" s="63"/>
      <c r="J81" s="174"/>
      <c r="K81" s="171"/>
    </row>
    <row r="82" spans="1:11" ht="12.75">
      <c r="A82" s="167">
        <v>501</v>
      </c>
      <c r="B82" s="176" t="s">
        <v>108</v>
      </c>
      <c r="C82" s="62"/>
      <c r="D82" s="62"/>
      <c r="E82" s="62"/>
      <c r="F82" s="62"/>
      <c r="G82" s="62"/>
      <c r="H82" s="62"/>
      <c r="I82" s="62"/>
      <c r="J82" s="170"/>
      <c r="K82" s="171"/>
    </row>
    <row r="83" spans="1:11" ht="12.75">
      <c r="A83" s="167">
        <v>501</v>
      </c>
      <c r="B83" s="168" t="s">
        <v>109</v>
      </c>
      <c r="C83" s="62"/>
      <c r="D83" s="62"/>
      <c r="E83" s="62"/>
      <c r="F83" s="62"/>
      <c r="G83" s="62"/>
      <c r="H83" s="62"/>
      <c r="I83" s="63"/>
      <c r="J83" s="170"/>
      <c r="K83" s="171"/>
    </row>
    <row r="84" spans="1:11" ht="12.75">
      <c r="A84" s="167">
        <v>501</v>
      </c>
      <c r="B84" s="175" t="s">
        <v>110</v>
      </c>
      <c r="C84" s="173"/>
      <c r="D84" s="173"/>
      <c r="E84" s="173"/>
      <c r="F84" s="173"/>
      <c r="G84" s="173"/>
      <c r="H84" s="173"/>
      <c r="I84" s="173"/>
      <c r="J84" s="174"/>
      <c r="K84" s="171"/>
    </row>
    <row r="85" spans="1:11" ht="12.75">
      <c r="A85" s="167">
        <v>501</v>
      </c>
      <c r="B85" s="176" t="s">
        <v>111</v>
      </c>
      <c r="C85" s="62"/>
      <c r="D85" s="62"/>
      <c r="E85" s="62"/>
      <c r="F85" s="62"/>
      <c r="G85" s="62"/>
      <c r="H85" s="62"/>
      <c r="I85" s="62"/>
      <c r="J85" s="170"/>
      <c r="K85" s="171"/>
    </row>
    <row r="86" spans="1:11" ht="12.75">
      <c r="A86" s="167">
        <v>501</v>
      </c>
      <c r="B86" s="177" t="s">
        <v>112</v>
      </c>
      <c r="C86" s="62"/>
      <c r="D86" s="62"/>
      <c r="E86" s="62"/>
      <c r="F86" s="62"/>
      <c r="G86" s="62"/>
      <c r="H86" s="62"/>
      <c r="I86" s="63"/>
      <c r="J86" s="170"/>
      <c r="K86" s="171"/>
    </row>
    <row r="87" spans="1:11" ht="12.75">
      <c r="A87" s="167">
        <v>501</v>
      </c>
      <c r="B87" s="176" t="s">
        <v>113</v>
      </c>
      <c r="C87" s="62"/>
      <c r="D87" s="62"/>
      <c r="E87" s="62"/>
      <c r="F87" s="62"/>
      <c r="G87" s="62"/>
      <c r="H87" s="62"/>
      <c r="I87" s="62"/>
      <c r="J87" s="170"/>
      <c r="K87" s="171"/>
    </row>
    <row r="88" spans="1:11" ht="13.5" thickBot="1">
      <c r="A88" s="178">
        <v>501</v>
      </c>
      <c r="B88" s="179" t="s">
        <v>114</v>
      </c>
      <c r="C88" s="180"/>
      <c r="D88" s="180"/>
      <c r="E88" s="180"/>
      <c r="F88" s="180"/>
      <c r="G88" s="180"/>
      <c r="H88" s="180"/>
      <c r="I88" s="180"/>
      <c r="J88" s="181"/>
      <c r="K88" s="182"/>
    </row>
    <row r="89" spans="1:11" ht="12.75">
      <c r="A89" s="12" t="s">
        <v>115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2.75">
      <c r="A90" s="12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2:11" ht="12.75">
      <c r="B91" s="9"/>
      <c r="C91" s="9"/>
      <c r="D91" s="9"/>
      <c r="E91" s="9"/>
      <c r="F91" s="9"/>
      <c r="G91" s="9"/>
      <c r="H91" s="9"/>
      <c r="I91" s="183"/>
      <c r="J91" s="75"/>
      <c r="K91" s="84"/>
    </row>
    <row r="92" spans="1:11" ht="12.75">
      <c r="A92" s="12" t="s">
        <v>116</v>
      </c>
      <c r="C92" s="184"/>
      <c r="D92" s="185"/>
      <c r="E92" s="185"/>
      <c r="F92" s="185"/>
      <c r="G92" s="185"/>
      <c r="H92" s="185"/>
      <c r="I92" s="186"/>
      <c r="J92" s="9"/>
      <c r="K92" s="187"/>
    </row>
    <row r="93" spans="1:11" ht="12.75">
      <c r="A93" s="188"/>
      <c r="B93" s="188"/>
      <c r="C93" s="188"/>
      <c r="D93" s="188"/>
      <c r="E93" s="188"/>
      <c r="F93" s="188"/>
      <c r="G93" s="188"/>
      <c r="H93" s="188"/>
      <c r="I93" s="186"/>
      <c r="J93" s="9"/>
      <c r="K93" s="187"/>
    </row>
    <row r="94" spans="1:11" ht="12.75">
      <c r="A94" s="67"/>
      <c r="B94" s="67"/>
      <c r="C94" s="67"/>
      <c r="D94" s="67"/>
      <c r="E94" s="67"/>
      <c r="F94" s="67"/>
      <c r="G94" s="67"/>
      <c r="H94" s="67"/>
      <c r="I94" s="186"/>
      <c r="J94" s="9"/>
      <c r="K94" s="187"/>
    </row>
    <row r="95" spans="1:11" ht="12.75">
      <c r="A95" s="189"/>
      <c r="B95" s="67"/>
      <c r="C95" s="184"/>
      <c r="D95" s="185"/>
      <c r="E95" s="185"/>
      <c r="F95" s="185"/>
      <c r="G95" s="185"/>
      <c r="H95" s="52"/>
      <c r="I95" s="186"/>
      <c r="J95" s="9"/>
      <c r="K95" s="187"/>
    </row>
    <row r="96" spans="1:11" ht="12.75">
      <c r="A96" s="188"/>
      <c r="B96" s="188"/>
      <c r="C96" s="188"/>
      <c r="D96" s="188"/>
      <c r="E96" s="188"/>
      <c r="F96" s="188"/>
      <c r="G96" s="188"/>
      <c r="H96" s="67"/>
      <c r="I96" s="186"/>
      <c r="J96" s="190"/>
      <c r="K96" s="187"/>
    </row>
    <row r="97" spans="1:11" ht="12.75">
      <c r="A97" s="67"/>
      <c r="B97" s="67"/>
      <c r="C97" s="67"/>
      <c r="D97" s="67"/>
      <c r="E97" s="67"/>
      <c r="F97" s="67"/>
      <c r="G97" s="67"/>
      <c r="H97" s="9"/>
      <c r="I97" s="186"/>
      <c r="J97" s="9"/>
      <c r="K97" s="187"/>
    </row>
    <row r="98" spans="1:11" ht="12.75">
      <c r="A98" s="67"/>
      <c r="B98" s="67"/>
      <c r="C98" s="67"/>
      <c r="D98" s="67"/>
      <c r="E98" s="67"/>
      <c r="F98" s="67"/>
      <c r="G98" s="67"/>
      <c r="H98" s="67"/>
      <c r="I98" s="186"/>
      <c r="J98" s="9"/>
      <c r="K98" s="187"/>
    </row>
    <row r="99" spans="1:11" ht="12.75">
      <c r="A99" s="75"/>
      <c r="B99" s="75"/>
      <c r="C99" s="75"/>
      <c r="D99" s="75"/>
      <c r="E99" s="75"/>
      <c r="F99" s="75"/>
      <c r="G99" s="75"/>
      <c r="H99" s="75"/>
      <c r="I99" s="186"/>
      <c r="J99" s="9"/>
      <c r="K99" s="187"/>
    </row>
    <row r="100" spans="1:11" ht="12.75">
      <c r="A100" s="9"/>
      <c r="B100" s="9"/>
      <c r="C100" s="9"/>
      <c r="D100" s="9"/>
      <c r="E100" s="9"/>
      <c r="F100" s="9"/>
      <c r="G100" s="9"/>
      <c r="H100" s="9"/>
      <c r="I100" s="186"/>
      <c r="J100" s="9"/>
      <c r="K100" s="187"/>
    </row>
    <row r="101" spans="1:11" ht="12.75">
      <c r="A101" s="9"/>
      <c r="B101" s="9"/>
      <c r="C101" s="9"/>
      <c r="D101" s="9"/>
      <c r="E101" s="9"/>
      <c r="F101" s="9"/>
      <c r="G101" s="9"/>
      <c r="H101" s="9"/>
      <c r="I101" s="186"/>
      <c r="J101" s="9"/>
      <c r="K101" s="187"/>
    </row>
    <row r="102" spans="8:11" ht="12.75">
      <c r="H102" s="9"/>
      <c r="I102" s="186"/>
      <c r="J102" s="9"/>
      <c r="K102" s="187"/>
    </row>
    <row r="103" spans="8:11" ht="12.75">
      <c r="H103" s="9"/>
      <c r="I103" s="186"/>
      <c r="J103" s="9"/>
      <c r="K103" s="187"/>
    </row>
    <row r="104" spans="8:11" ht="12.75">
      <c r="H104" s="9"/>
      <c r="I104" s="191"/>
      <c r="J104" s="192" t="s">
        <v>117</v>
      </c>
      <c r="K104" s="193"/>
    </row>
    <row r="105" spans="1:11" ht="12.75">
      <c r="A105" s="12"/>
      <c r="C105" s="9"/>
      <c r="D105" s="14"/>
      <c r="E105" s="9"/>
      <c r="F105" s="9"/>
      <c r="G105" s="9"/>
      <c r="H105" s="9"/>
      <c r="I105" s="9"/>
      <c r="J105" s="9"/>
      <c r="K105" s="9"/>
    </row>
    <row r="106" spans="1:11" ht="12.75">
      <c r="A106" s="12" t="s">
        <v>118</v>
      </c>
      <c r="B106" s="9"/>
      <c r="C106" s="9"/>
      <c r="D106" s="188"/>
      <c r="E106" s="188"/>
      <c r="F106" s="188"/>
      <c r="G106" s="188"/>
      <c r="H106" s="194"/>
      <c r="I106" s="188"/>
      <c r="J106" s="188"/>
      <c r="K106" s="188"/>
    </row>
    <row r="107" spans="1:11" ht="12.75">
      <c r="A107" s="194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</row>
    <row r="108" spans="1:11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1:11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3" ht="12.75">
      <c r="A113" s="195" t="s">
        <v>119</v>
      </c>
    </row>
  </sheetData>
  <sheetProtection/>
  <mergeCells count="75">
    <mergeCell ref="A63:L63"/>
    <mergeCell ref="A64:K64"/>
    <mergeCell ref="B65:D65"/>
    <mergeCell ref="F65:K65"/>
    <mergeCell ref="I66:J66"/>
    <mergeCell ref="A54:B54"/>
    <mergeCell ref="B55:I55"/>
    <mergeCell ref="B58:I58"/>
    <mergeCell ref="A59:L59"/>
    <mergeCell ref="A60:L60"/>
    <mergeCell ref="A61:L61"/>
    <mergeCell ref="D46:E46"/>
    <mergeCell ref="D47:E47"/>
    <mergeCell ref="D48:E48"/>
    <mergeCell ref="D49:E49"/>
    <mergeCell ref="D50:E50"/>
    <mergeCell ref="D51:E51"/>
    <mergeCell ref="C41:D41"/>
    <mergeCell ref="F41:G41"/>
    <mergeCell ref="I41:J41"/>
    <mergeCell ref="A43:E43"/>
    <mergeCell ref="D44:E44"/>
    <mergeCell ref="D45:E45"/>
    <mergeCell ref="C39:D39"/>
    <mergeCell ref="F39:G39"/>
    <mergeCell ref="I39:J39"/>
    <mergeCell ref="C40:D40"/>
    <mergeCell ref="F40:G40"/>
    <mergeCell ref="I40:J40"/>
    <mergeCell ref="C37:D37"/>
    <mergeCell ref="F37:G37"/>
    <mergeCell ref="I37:J37"/>
    <mergeCell ref="C38:D38"/>
    <mergeCell ref="F38:G38"/>
    <mergeCell ref="I38:J38"/>
    <mergeCell ref="C35:D35"/>
    <mergeCell ref="F35:G35"/>
    <mergeCell ref="I35:J35"/>
    <mergeCell ref="C36:D36"/>
    <mergeCell ref="F36:G36"/>
    <mergeCell ref="I36:J36"/>
    <mergeCell ref="C33:D33"/>
    <mergeCell ref="F33:G33"/>
    <mergeCell ref="I33:J33"/>
    <mergeCell ref="C34:D34"/>
    <mergeCell ref="F34:G34"/>
    <mergeCell ref="I34:J34"/>
    <mergeCell ref="C31:D31"/>
    <mergeCell ref="F31:G31"/>
    <mergeCell ref="I31:J31"/>
    <mergeCell ref="C32:D32"/>
    <mergeCell ref="F32:G32"/>
    <mergeCell ref="I32:J32"/>
    <mergeCell ref="A15:C15"/>
    <mergeCell ref="I15:K15"/>
    <mergeCell ref="C29:H29"/>
    <mergeCell ref="I29:J29"/>
    <mergeCell ref="A30:B30"/>
    <mergeCell ref="C30:E30"/>
    <mergeCell ref="F30:H30"/>
    <mergeCell ref="I30:J30"/>
    <mergeCell ref="D9:H9"/>
    <mergeCell ref="B11:C11"/>
    <mergeCell ref="F11:J11"/>
    <mergeCell ref="C12:D12"/>
    <mergeCell ref="D13:H13"/>
    <mergeCell ref="A14:B14"/>
    <mergeCell ref="I14:J14"/>
    <mergeCell ref="A1:L1"/>
    <mergeCell ref="A2:L2"/>
    <mergeCell ref="A3:L3"/>
    <mergeCell ref="A5:L5"/>
    <mergeCell ref="F7:K7"/>
    <mergeCell ref="B8:D8"/>
    <mergeCell ref="G8:I8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DOT&amp;PF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Giessel, Richard S (DOT)</dc:creator>
  <cp:keywords/>
  <dc:description/>
  <cp:lastModifiedBy>Chambers, Mike J (DOT)</cp:lastModifiedBy>
  <cp:lastPrinted>2020-09-03T19:35:16Z</cp:lastPrinted>
  <dcterms:created xsi:type="dcterms:W3CDTF">2018-05-24T00:09:18Z</dcterms:created>
  <dcterms:modified xsi:type="dcterms:W3CDTF">2021-07-23T22:25:27Z</dcterms:modified>
  <cp:category/>
  <cp:version/>
  <cp:contentType/>
  <cp:contentStatus/>
</cp:coreProperties>
</file>