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985" windowHeight="6225" activeTab="0"/>
  </bookViews>
  <sheets>
    <sheet name="Input" sheetId="1" r:id="rId1"/>
    <sheet name="Tank" sheetId="2" r:id="rId2"/>
    <sheet name="Truck" sheetId="3" r:id="rId3"/>
    <sheet name="Screed" sheetId="4" r:id="rId4"/>
    <sheet name="1" sheetId="5" r:id="rId5"/>
    <sheet name="2" sheetId="6" r:id="rId6"/>
    <sheet name="3" sheetId="7" r:id="rId7"/>
    <sheet name="4" sheetId="8" r:id="rId8"/>
    <sheet name="5" sheetId="9" r:id="rId9"/>
    <sheet name="6" sheetId="10" r:id="rId10"/>
    <sheet name="7" sheetId="11" r:id="rId11"/>
    <sheet name="8" sheetId="12" r:id="rId12"/>
    <sheet name="9" sheetId="13" r:id="rId13"/>
    <sheet name="10" sheetId="14" r:id="rId14"/>
  </sheets>
  <definedNames>
    <definedName name="_xlnm.Print_Area" localSheetId="4">'1'!#REF!</definedName>
    <definedName name="_xlnm.Print_Area" localSheetId="5">'2'!#REF!</definedName>
    <definedName name="_xlnm.Print_Area" localSheetId="6">'3'!#REF!</definedName>
    <definedName name="_xlnm.Print_Area" localSheetId="7">'4'!#REF!</definedName>
    <definedName name="_xlnm.Print_Area" localSheetId="8">'5'!#REF!</definedName>
    <definedName name="_xlnm.Print_Area" localSheetId="9">'6'!#REF!</definedName>
    <definedName name="_xlnm.Print_Area" localSheetId="10">'7'!#REF!</definedName>
    <definedName name="_xlnm.Print_Area" localSheetId="11">'8'!#REF!</definedName>
    <definedName name="_xlnm.Print_Area" localSheetId="12">'9'!#REF!</definedName>
    <definedName name="_xlnm.Print_Area" localSheetId="0">'Input'!$A$2:$G$51</definedName>
    <definedName name="_xlnm.Print_Area" localSheetId="3">'Screed'!$A$1:$Y$46</definedName>
    <definedName name="_xlnm.Print_Area" localSheetId="1">'Tank'!$A$1:$Y$46</definedName>
    <definedName name="_xlnm.Print_Area" localSheetId="2">'Truck'!$A$1:$Y$46</definedName>
  </definedNames>
  <calcPr fullCalcOnLoad="1"/>
</workbook>
</file>

<file path=xl/sharedStrings.xml><?xml version="1.0" encoding="utf-8"?>
<sst xmlns="http://schemas.openxmlformats.org/spreadsheetml/2006/main" count="360" uniqueCount="112">
  <si>
    <t>Chart data</t>
  </si>
  <si>
    <t>Project #:</t>
  </si>
  <si>
    <t>Test Units:</t>
  </si>
  <si>
    <t>Item #:</t>
  </si>
  <si>
    <t>Test #</t>
  </si>
  <si>
    <t>Test of:</t>
  </si>
  <si>
    <t>Notes</t>
  </si>
  <si>
    <t>QC sheet for:</t>
  </si>
  <si>
    <t>Sampled by</t>
  </si>
  <si>
    <t>Individual Tests</t>
  </si>
  <si>
    <t>Test Ranges</t>
  </si>
  <si>
    <t>Tests for:</t>
  </si>
  <si>
    <t>Test Method:</t>
  </si>
  <si>
    <t>Test No.</t>
  </si>
  <si>
    <t xml:space="preserve"> </t>
  </si>
  <si>
    <t>Contractor:</t>
  </si>
  <si>
    <t>Upper Control Limit</t>
  </si>
  <si>
    <t>Lower Control Limit</t>
  </si>
  <si>
    <t>Instructions:</t>
  </si>
  <si>
    <t>Chart by:</t>
  </si>
  <si>
    <t>Checked by:</t>
  </si>
  <si>
    <t>Test Result*</t>
  </si>
  <si>
    <t>Range*</t>
  </si>
  <si>
    <t>* Ignore zeros on charts for</t>
  </si>
  <si>
    <t>test results without data.</t>
  </si>
  <si>
    <t>Test UCL</t>
  </si>
  <si>
    <t>U. Spec</t>
  </si>
  <si>
    <t>Test C/L</t>
  </si>
  <si>
    <t>L. Spec.</t>
  </si>
  <si>
    <t>Test LCL</t>
  </si>
  <si>
    <t>Range C/L</t>
  </si>
  <si>
    <t>Range UCL</t>
  </si>
  <si>
    <t>Range LCL</t>
  </si>
  <si>
    <t>Average (C/L)</t>
  </si>
  <si>
    <t>Project Name:</t>
  </si>
  <si>
    <t xml:space="preserve">Project #:  </t>
  </si>
  <si>
    <t>401(1)</t>
  </si>
  <si>
    <t>Sample Location</t>
  </si>
  <si>
    <t>Sample Date</t>
  </si>
  <si>
    <t>Mix Type:</t>
  </si>
  <si>
    <t>Asphalt Concrete Type IIA</t>
  </si>
  <si>
    <t>Truck #</t>
  </si>
  <si>
    <t>Sample Method</t>
  </si>
  <si>
    <t>401(2)</t>
  </si>
  <si>
    <t>Data</t>
  </si>
  <si>
    <t>Mix Design No.</t>
  </si>
  <si>
    <t xml:space="preserve">S. Date </t>
  </si>
  <si>
    <t>Delete example data and adjust files as needed for project requirements.</t>
  </si>
  <si>
    <t>Asphalt Cement Storage Temperature Control - During Production</t>
  </si>
  <si>
    <t>HMA Temperature Control</t>
  </si>
  <si>
    <t>9637A4</t>
  </si>
  <si>
    <t>Glenn Highway Overlay</t>
  </si>
  <si>
    <t>2012A-1172</t>
  </si>
  <si>
    <t>T. Jones</t>
  </si>
  <si>
    <t>Feed Line</t>
  </si>
  <si>
    <t>Gauge Reading</t>
  </si>
  <si>
    <t>Asphalt Brand &amp; Type:</t>
  </si>
  <si>
    <t>Temperature (Deg. F)</t>
  </si>
  <si>
    <t>Flying-A PG64-28</t>
  </si>
  <si>
    <t>Min. Safe Pumping Temperature:</t>
  </si>
  <si>
    <t>Max. Safe Tank Temperature:</t>
  </si>
  <si>
    <t>High Temperature Alarm</t>
  </si>
  <si>
    <t>B. Doe</t>
  </si>
  <si>
    <t>Sample Time</t>
  </si>
  <si>
    <t>HMA Temperature Control - in Truck at Loading Time</t>
  </si>
  <si>
    <t>Max. Safe Truck Temperature:</t>
  </si>
  <si>
    <t>Min. Truck Temperature:</t>
  </si>
  <si>
    <t>Probe Reading</t>
  </si>
  <si>
    <t>Asphalt Tank Temp.</t>
  </si>
  <si>
    <t xml:space="preserve">Asphalt </t>
  </si>
  <si>
    <t>Deg. F</t>
  </si>
  <si>
    <t>Max. Safe</t>
  </si>
  <si>
    <t>Min. Safe</t>
  </si>
  <si>
    <t>Adj.-3</t>
  </si>
  <si>
    <t>Truck Temps.</t>
  </si>
  <si>
    <t>HMA</t>
  </si>
  <si>
    <t>Profit Bros. Construction</t>
  </si>
  <si>
    <t>G.W. Carter, P.A.</t>
  </si>
  <si>
    <t>A.J. Kaputnik</t>
  </si>
  <si>
    <t>Test Frequency:</t>
  </si>
  <si>
    <t>R. Seames</t>
  </si>
  <si>
    <t>Sta. 125+30, Rt.</t>
  </si>
  <si>
    <t>Sta. 135+50, Rt.</t>
  </si>
  <si>
    <t>Sta 148+90, Lt.</t>
  </si>
  <si>
    <t>Sta 155+20, Rt.</t>
  </si>
  <si>
    <t>Sta. 173+35, Lt.</t>
  </si>
  <si>
    <t>Sta 185+60, Rt.</t>
  </si>
  <si>
    <t>Sta 196+10, Lt.</t>
  </si>
  <si>
    <t>Sta 204+80, Lt.</t>
  </si>
  <si>
    <t>Sta. 215+50, Rt.</t>
  </si>
  <si>
    <t>Sta. 235+50, Rt.</t>
  </si>
  <si>
    <t>Sta 248+90, Lt.</t>
  </si>
  <si>
    <t>Sta 255+20, Rt.</t>
  </si>
  <si>
    <t>Sta. 273+35, Lt.</t>
  </si>
  <si>
    <t>Sta 285+60, Rt.</t>
  </si>
  <si>
    <t>Sta 296+10,  Lt.</t>
  </si>
  <si>
    <t>Sta 304+80, Lt.</t>
  </si>
  <si>
    <t>Sta. 315+50, Rt.</t>
  </si>
  <si>
    <t>Sta. 335+50, Rt.</t>
  </si>
  <si>
    <t>Sta 348+90, Lt.</t>
  </si>
  <si>
    <t>Sta 355+20, Rt.</t>
  </si>
  <si>
    <t>Sta. 373+35, Lt.</t>
  </si>
  <si>
    <t>4 Gauge Readings</t>
  </si>
  <si>
    <t>Average Reading</t>
  </si>
  <si>
    <t>HMA Temperature Control - Behind Screed</t>
  </si>
  <si>
    <t>Max. Safe Temperature:</t>
  </si>
  <si>
    <t>Min. Safe Temperature</t>
  </si>
  <si>
    <t>Daily</t>
  </si>
  <si>
    <t>Range of Readings</t>
  </si>
  <si>
    <t>Max. Range of Readings</t>
  </si>
  <si>
    <t>Behind Screed Temps.</t>
  </si>
  <si>
    <t>Max. Range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</si>
</sst>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yymmdd"/>
    <numFmt numFmtId="169" formatCode="0.0_);\(0.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gency FB"/>
      <family val="0"/>
    </font>
    <font>
      <sz val="13.2"/>
      <color indexed="8"/>
      <name val="Agency FB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hair"/>
      <bottom style="hair"/>
    </border>
    <border>
      <left style="thin"/>
      <right/>
      <top style="medium"/>
      <bottom style="hair"/>
    </border>
    <border>
      <left style="thin"/>
      <right/>
      <top style="medium"/>
      <bottom style="medium"/>
    </border>
    <border>
      <left style="thin"/>
      <right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 style="thin"/>
      <right style="thin"/>
      <top style="hair"/>
      <bottom/>
    </border>
    <border>
      <left style="thin"/>
      <right/>
      <top/>
      <bottom style="hair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medium"/>
      <top/>
      <bottom style="medium"/>
    </border>
    <border>
      <left/>
      <right/>
      <top style="hair"/>
      <bottom style="hair"/>
    </border>
    <border>
      <left/>
      <right/>
      <top style="hair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medium"/>
      <bottom style="hair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2" fillId="34" borderId="0" xfId="0" applyFont="1" applyFill="1" applyAlignment="1">
      <alignment/>
    </xf>
    <xf numFmtId="165" fontId="0" fillId="34" borderId="0" xfId="0" applyNumberFormat="1" applyFill="1" applyAlignment="1">
      <alignment horizontal="center"/>
    </xf>
    <xf numFmtId="167" fontId="0" fillId="34" borderId="0" xfId="0" applyNumberFormat="1" applyFill="1" applyAlignment="1">
      <alignment horizontal="center"/>
    </xf>
    <xf numFmtId="167" fontId="0" fillId="34" borderId="0" xfId="0" applyNumberFormat="1" applyFill="1" applyAlignment="1">
      <alignment/>
    </xf>
    <xf numFmtId="0" fontId="4" fillId="14" borderId="13" xfId="0" applyFont="1" applyFill="1" applyBorder="1" applyAlignment="1">
      <alignment horizontal="center"/>
    </xf>
    <xf numFmtId="0" fontId="48" fillId="14" borderId="14" xfId="0" applyFont="1" applyFill="1" applyBorder="1" applyAlignment="1">
      <alignment horizontal="left" wrapText="1"/>
    </xf>
    <xf numFmtId="0" fontId="48" fillId="14" borderId="15" xfId="0" applyFont="1" applyFill="1" applyBorder="1" applyAlignment="1">
      <alignment horizontal="left" wrapText="1"/>
    </xf>
    <xf numFmtId="0" fontId="49" fillId="14" borderId="15" xfId="0" applyFont="1" applyFill="1" applyBorder="1" applyAlignment="1">
      <alignment horizontal="left" wrapText="1"/>
    </xf>
    <xf numFmtId="0" fontId="50" fillId="14" borderId="15" xfId="0" applyFont="1" applyFill="1" applyBorder="1" applyAlignment="1">
      <alignment horizontal="left" wrapText="1"/>
    </xf>
    <xf numFmtId="0" fontId="0" fillId="34" borderId="0" xfId="0" applyFont="1" applyFill="1" applyAlignment="1">
      <alignment horizontal="right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right"/>
    </xf>
    <xf numFmtId="164" fontId="2" fillId="2" borderId="16" xfId="0" applyNumberFormat="1" applyFont="1" applyFill="1" applyBorder="1" applyAlignment="1">
      <alignment horizontal="center"/>
    </xf>
    <xf numFmtId="164" fontId="2" fillId="2" borderId="17" xfId="0" applyNumberFormat="1" applyFont="1" applyFill="1" applyBorder="1" applyAlignment="1">
      <alignment horizontal="center"/>
    </xf>
    <xf numFmtId="164" fontId="2" fillId="2" borderId="18" xfId="0" applyNumberFormat="1" applyFont="1" applyFill="1" applyBorder="1" applyAlignment="1">
      <alignment horizontal="center"/>
    </xf>
    <xf numFmtId="0" fontId="5" fillId="0" borderId="19" xfId="0" applyFont="1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1" fillId="14" borderId="22" xfId="0" applyFont="1" applyFill="1" applyBorder="1" applyAlignment="1">
      <alignment horizontal="center" wrapText="1"/>
    </xf>
    <xf numFmtId="0" fontId="51" fillId="14" borderId="23" xfId="0" applyFont="1" applyFill="1" applyBorder="1" applyAlignment="1">
      <alignment horizontal="center" wrapText="1"/>
    </xf>
    <xf numFmtId="0" fontId="51" fillId="14" borderId="24" xfId="0" applyFont="1" applyFill="1" applyBorder="1" applyAlignment="1">
      <alignment horizontal="center" wrapText="1"/>
    </xf>
    <xf numFmtId="0" fontId="0" fillId="0" borderId="25" xfId="0" applyBorder="1" applyAlignment="1" applyProtection="1">
      <alignment horizontal="center"/>
      <protection locked="0"/>
    </xf>
    <xf numFmtId="166" fontId="0" fillId="0" borderId="25" xfId="0" applyNumberFormat="1" applyBorder="1" applyAlignment="1" applyProtection="1" quotePrefix="1">
      <alignment horizontal="center"/>
      <protection/>
    </xf>
    <xf numFmtId="2" fontId="0" fillId="0" borderId="25" xfId="0" applyNumberFormat="1" applyBorder="1" applyAlignment="1" applyProtection="1">
      <alignment horizontal="center"/>
      <protection/>
    </xf>
    <xf numFmtId="168" fontId="0" fillId="0" borderId="25" xfId="0" applyNumberFormat="1" applyBorder="1" applyAlignment="1" applyProtection="1" quotePrefix="1">
      <alignment horizontal="center"/>
      <protection/>
    </xf>
    <xf numFmtId="1" fontId="0" fillId="0" borderId="25" xfId="0" applyNumberFormat="1" applyBorder="1" applyAlignment="1" applyProtection="1">
      <alignment horizontal="center"/>
      <protection locked="0"/>
    </xf>
    <xf numFmtId="166" fontId="0" fillId="0" borderId="25" xfId="0" applyNumberFormat="1" applyBorder="1" applyAlignment="1" applyProtection="1">
      <alignment horizontal="center"/>
      <protection/>
    </xf>
    <xf numFmtId="0" fontId="48" fillId="14" borderId="10" xfId="0" applyFont="1" applyFill="1" applyBorder="1" applyAlignment="1">
      <alignment/>
    </xf>
    <xf numFmtId="0" fontId="50" fillId="14" borderId="26" xfId="0" applyFont="1" applyFill="1" applyBorder="1" applyAlignment="1">
      <alignment horizontal="left" wrapText="1"/>
    </xf>
    <xf numFmtId="0" fontId="0" fillId="34" borderId="27" xfId="0" applyFont="1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52" fillId="14" borderId="29" xfId="0" applyFont="1" applyFill="1" applyBorder="1" applyAlignment="1">
      <alignment horizontal="center" wrapText="1"/>
    </xf>
    <xf numFmtId="14" fontId="0" fillId="0" borderId="25" xfId="0" applyNumberFormat="1" applyBorder="1" applyAlignment="1" applyProtection="1">
      <alignment horizontal="center"/>
      <protection locked="0"/>
    </xf>
    <xf numFmtId="0" fontId="2" fillId="34" borderId="0" xfId="0" applyFont="1" applyFill="1" applyAlignment="1">
      <alignment horizontal="right"/>
    </xf>
    <xf numFmtId="0" fontId="0" fillId="0" borderId="25" xfId="0" applyBorder="1" applyAlignment="1">
      <alignment horizontal="center"/>
    </xf>
    <xf numFmtId="166" fontId="0" fillId="34" borderId="0" xfId="0" applyNumberFormat="1" applyFill="1" applyAlignment="1">
      <alignment horizontal="center"/>
    </xf>
    <xf numFmtId="0" fontId="2" fillId="34" borderId="0" xfId="0" applyFont="1" applyFill="1" applyAlignment="1">
      <alignment horizontal="right"/>
    </xf>
    <xf numFmtId="0" fontId="48" fillId="14" borderId="29" xfId="0" applyFont="1" applyFill="1" applyBorder="1" applyAlignment="1">
      <alignment horizontal="center" wrapText="1"/>
    </xf>
    <xf numFmtId="0" fontId="0" fillId="34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1" fontId="2" fillId="2" borderId="17" xfId="0" applyNumberFormat="1" applyFont="1" applyFill="1" applyBorder="1" applyAlignment="1">
      <alignment horizontal="center"/>
    </xf>
    <xf numFmtId="0" fontId="0" fillId="34" borderId="0" xfId="0" applyFont="1" applyFill="1" applyAlignment="1">
      <alignment/>
    </xf>
    <xf numFmtId="166" fontId="0" fillId="34" borderId="25" xfId="0" applyNumberFormat="1" applyFill="1" applyBorder="1" applyAlignment="1" applyProtection="1" quotePrefix="1">
      <alignment horizontal="center"/>
      <protection/>
    </xf>
    <xf numFmtId="14" fontId="0" fillId="0" borderId="30" xfId="0" applyNumberFormat="1" applyBorder="1" applyAlignment="1">
      <alignment/>
    </xf>
    <xf numFmtId="14" fontId="0" fillId="0" borderId="31" xfId="0" applyNumberFormat="1" applyBorder="1" applyAlignment="1">
      <alignment/>
    </xf>
    <xf numFmtId="0" fontId="0" fillId="0" borderId="30" xfId="0" applyBorder="1" applyAlignment="1">
      <alignment/>
    </xf>
    <xf numFmtId="0" fontId="5" fillId="0" borderId="32" xfId="0" applyFont="1" applyBorder="1" applyAlignment="1">
      <alignment wrapText="1"/>
    </xf>
    <xf numFmtId="0" fontId="0" fillId="33" borderId="0" xfId="0" applyFill="1" applyBorder="1" applyAlignment="1">
      <alignment vertical="top"/>
    </xf>
    <xf numFmtId="0" fontId="0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0" fillId="33" borderId="27" xfId="0" applyFill="1" applyBorder="1" applyAlignment="1">
      <alignment/>
    </xf>
    <xf numFmtId="0" fontId="5" fillId="0" borderId="32" xfId="0" applyFont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34" borderId="0" xfId="0" applyFont="1" applyFill="1" applyAlignment="1">
      <alignment horizontal="right"/>
    </xf>
    <xf numFmtId="14" fontId="0" fillId="0" borderId="33" xfId="0" applyNumberFormat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5" fillId="0" borderId="34" xfId="0" applyFont="1" applyBorder="1" applyAlignment="1">
      <alignment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33" borderId="27" xfId="0" applyFont="1" applyFill="1" applyBorder="1" applyAlignment="1">
      <alignment/>
    </xf>
    <xf numFmtId="0" fontId="5" fillId="0" borderId="35" xfId="0" applyFont="1" applyBorder="1" applyAlignment="1">
      <alignment wrapText="1"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14" fontId="0" fillId="0" borderId="21" xfId="0" applyNumberFormat="1" applyBorder="1" applyAlignment="1">
      <alignment/>
    </xf>
    <xf numFmtId="0" fontId="0" fillId="0" borderId="33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33" borderId="27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0" borderId="37" xfId="0" applyFont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 horizontal="center"/>
    </xf>
    <xf numFmtId="14" fontId="0" fillId="34" borderId="0" xfId="0" applyNumberFormat="1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48" fillId="14" borderId="0" xfId="0" applyFont="1" applyFill="1" applyBorder="1" applyAlignment="1">
      <alignment horizontal="center" wrapText="1"/>
    </xf>
    <xf numFmtId="0" fontId="52" fillId="14" borderId="0" xfId="0" applyFont="1" applyFill="1" applyBorder="1" applyAlignment="1">
      <alignment horizontal="center" wrapText="1"/>
    </xf>
    <xf numFmtId="0" fontId="51" fillId="14" borderId="0" xfId="0" applyFont="1" applyFill="1" applyBorder="1" applyAlignment="1">
      <alignment horizontal="center" wrapText="1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64" fontId="0" fillId="34" borderId="0" xfId="0" applyNumberFormat="1" applyFill="1" applyBorder="1" applyAlignment="1" applyProtection="1" quotePrefix="1">
      <alignment horizontal="center"/>
      <protection/>
    </xf>
    <xf numFmtId="166" fontId="0" fillId="0" borderId="0" xfId="0" applyNumberFormat="1" applyBorder="1" applyAlignment="1" applyProtection="1" quotePrefix="1">
      <alignment horizontal="center"/>
      <protection/>
    </xf>
    <xf numFmtId="1" fontId="0" fillId="34" borderId="0" xfId="0" applyNumberFormat="1" applyFill="1" applyBorder="1" applyAlignment="1">
      <alignment horizontal="center"/>
    </xf>
    <xf numFmtId="165" fontId="0" fillId="34" borderId="0" xfId="0" applyNumberFormat="1" applyFill="1" applyBorder="1" applyAlignment="1">
      <alignment horizontal="center"/>
    </xf>
    <xf numFmtId="167" fontId="0" fillId="34" borderId="0" xfId="0" applyNumberFormat="1" applyFill="1" applyBorder="1" applyAlignment="1">
      <alignment horizontal="center"/>
    </xf>
    <xf numFmtId="167" fontId="0" fillId="34" borderId="0" xfId="0" applyNumberFormat="1" applyFill="1" applyBorder="1" applyAlignment="1">
      <alignment/>
    </xf>
    <xf numFmtId="0" fontId="48" fillId="14" borderId="0" xfId="0" applyFont="1" applyFill="1" applyBorder="1" applyAlignment="1">
      <alignment/>
    </xf>
    <xf numFmtId="0" fontId="4" fillId="14" borderId="0" xfId="0" applyFont="1" applyFill="1" applyBorder="1" applyAlignment="1">
      <alignment horizontal="center"/>
    </xf>
    <xf numFmtId="164" fontId="0" fillId="34" borderId="0" xfId="0" applyNumberFormat="1" applyFill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48" fillId="14" borderId="0" xfId="0" applyFont="1" applyFill="1" applyBorder="1" applyAlignment="1">
      <alignment horizontal="left" wrapText="1"/>
    </xf>
    <xf numFmtId="164" fontId="2" fillId="2" borderId="0" xfId="0" applyNumberFormat="1" applyFont="1" applyFill="1" applyBorder="1" applyAlignment="1">
      <alignment horizontal="center"/>
    </xf>
    <xf numFmtId="0" fontId="50" fillId="14" borderId="0" xfId="0" applyFont="1" applyFill="1" applyBorder="1" applyAlignment="1">
      <alignment horizontal="left" wrapText="1"/>
    </xf>
    <xf numFmtId="1" fontId="2" fillId="2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168" fontId="0" fillId="0" borderId="0" xfId="0" applyNumberFormat="1" applyBorder="1" applyAlignment="1" applyProtection="1" quotePrefix="1">
      <alignment horizontal="center"/>
      <protection/>
    </xf>
    <xf numFmtId="1" fontId="0" fillId="0" borderId="0" xfId="0" applyNumberFormat="1" applyBorder="1" applyAlignment="1" applyProtection="1">
      <alignment horizontal="center"/>
      <protection locked="0"/>
    </xf>
    <xf numFmtId="0" fontId="49" fillId="14" borderId="0" xfId="0" applyFont="1" applyFill="1" applyBorder="1" applyAlignment="1">
      <alignment horizontal="left" wrapText="1"/>
    </xf>
    <xf numFmtId="166" fontId="0" fillId="0" borderId="0" xfId="0" applyNumberFormat="1" applyBorder="1" applyAlignment="1" applyProtection="1">
      <alignment horizontal="center"/>
      <protection/>
    </xf>
    <xf numFmtId="166" fontId="0" fillId="34" borderId="0" xfId="0" applyNumberFormat="1" applyFill="1" applyBorder="1" applyAlignment="1">
      <alignment horizontal="center"/>
    </xf>
    <xf numFmtId="0" fontId="0" fillId="34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14" fontId="0" fillId="34" borderId="27" xfId="0" applyNumberFormat="1" applyFont="1" applyFill="1" applyBorder="1" applyAlignment="1" applyProtection="1">
      <alignment horizontal="center"/>
      <protection locked="0"/>
    </xf>
    <xf numFmtId="0" fontId="2" fillId="34" borderId="27" xfId="0" applyFont="1" applyFill="1" applyBorder="1" applyAlignment="1">
      <alignment/>
    </xf>
    <xf numFmtId="0" fontId="0" fillId="33" borderId="27" xfId="0" applyFont="1" applyFill="1" applyBorder="1" applyAlignment="1">
      <alignment horizontal="center"/>
    </xf>
    <xf numFmtId="2" fontId="0" fillId="0" borderId="25" xfId="0" applyNumberFormat="1" applyFont="1" applyBorder="1" applyAlignment="1" applyProtection="1">
      <alignment horizontal="center"/>
      <protection/>
    </xf>
    <xf numFmtId="0" fontId="2" fillId="33" borderId="28" xfId="0" applyFont="1" applyFill="1" applyBorder="1" applyAlignment="1">
      <alignment vertical="top"/>
    </xf>
    <xf numFmtId="0" fontId="2" fillId="33" borderId="39" xfId="0" applyFont="1" applyFill="1" applyBorder="1" applyAlignment="1">
      <alignment/>
    </xf>
    <xf numFmtId="0" fontId="0" fillId="33" borderId="39" xfId="0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40" xfId="0" applyFont="1" applyFill="1" applyBorder="1" applyAlignment="1">
      <alignment/>
    </xf>
    <xf numFmtId="0" fontId="0" fillId="33" borderId="40" xfId="0" applyFill="1" applyBorder="1" applyAlignment="1">
      <alignment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11" fillId="33" borderId="41" xfId="0" applyFont="1" applyFill="1" applyBorder="1" applyAlignment="1">
      <alignment/>
    </xf>
    <xf numFmtId="0" fontId="0" fillId="33" borderId="16" xfId="0" applyFill="1" applyBorder="1" applyAlignment="1">
      <alignment/>
    </xf>
    <xf numFmtId="0" fontId="2" fillId="33" borderId="42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5" fillId="0" borderId="43" xfId="0" applyFont="1" applyBorder="1" applyAlignment="1">
      <alignment horizontal="center" wrapText="1"/>
    </xf>
    <xf numFmtId="0" fontId="0" fillId="33" borderId="28" xfId="0" applyFill="1" applyBorder="1" applyAlignment="1">
      <alignment/>
    </xf>
    <xf numFmtId="0" fontId="0" fillId="0" borderId="21" xfId="0" applyFont="1" applyFill="1" applyBorder="1" applyAlignment="1">
      <alignment/>
    </xf>
    <xf numFmtId="20" fontId="0" fillId="0" borderId="33" xfId="0" applyNumberFormat="1" applyBorder="1" applyAlignment="1">
      <alignment horizontal="center"/>
    </xf>
    <xf numFmtId="20" fontId="0" fillId="0" borderId="30" xfId="0" applyNumberFormat="1" applyBorder="1" applyAlignment="1">
      <alignment horizontal="center"/>
    </xf>
    <xf numFmtId="20" fontId="0" fillId="0" borderId="30" xfId="0" applyNumberFormat="1" applyFont="1" applyBorder="1" applyAlignment="1">
      <alignment horizontal="center"/>
    </xf>
    <xf numFmtId="0" fontId="2" fillId="33" borderId="36" xfId="0" applyFont="1" applyFill="1" applyBorder="1" applyAlignment="1">
      <alignment/>
    </xf>
    <xf numFmtId="0" fontId="2" fillId="33" borderId="39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68" fontId="0" fillId="0" borderId="25" xfId="0" applyNumberFormat="1" applyFont="1" applyBorder="1" applyAlignment="1" applyProtection="1">
      <alignment horizontal="center"/>
      <protection/>
    </xf>
    <xf numFmtId="0" fontId="0" fillId="34" borderId="28" xfId="0" applyFont="1" applyFill="1" applyBorder="1" applyAlignment="1">
      <alignment/>
    </xf>
    <xf numFmtId="0" fontId="0" fillId="34" borderId="27" xfId="0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>
      <alignment horizontal="center"/>
    </xf>
    <xf numFmtId="1" fontId="0" fillId="34" borderId="25" xfId="0" applyNumberForma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14" fontId="0" fillId="0" borderId="48" xfId="0" applyNumberFormat="1" applyFont="1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7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33" borderId="49" xfId="0" applyFont="1" applyFill="1" applyBorder="1" applyAlignment="1">
      <alignment horizontal="center"/>
    </xf>
    <xf numFmtId="1" fontId="0" fillId="0" borderId="5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5" fillId="0" borderId="51" xfId="0" applyFont="1" applyBorder="1" applyAlignment="1">
      <alignment wrapText="1"/>
    </xf>
    <xf numFmtId="1" fontId="2" fillId="2" borderId="16" xfId="0" applyNumberFormat="1" applyFont="1" applyFill="1" applyBorder="1" applyAlignment="1">
      <alignment horizontal="center"/>
    </xf>
    <xf numFmtId="14" fontId="0" fillId="34" borderId="27" xfId="0" applyNumberFormat="1" applyFont="1" applyFill="1" applyBorder="1" applyAlignment="1" applyProtection="1">
      <alignment horizontal="left"/>
      <protection locked="0"/>
    </xf>
    <xf numFmtId="0" fontId="2" fillId="34" borderId="28" xfId="0" applyFont="1" applyFill="1" applyBorder="1" applyAlignment="1">
      <alignment/>
    </xf>
    <xf numFmtId="0" fontId="5" fillId="34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0" fillId="34" borderId="27" xfId="0" applyFont="1" applyFill="1" applyBorder="1" applyAlignment="1" applyProtection="1">
      <alignment horizontal="left"/>
      <protection locked="0"/>
    </xf>
    <xf numFmtId="0" fontId="0" fillId="0" borderId="27" xfId="0" applyBorder="1" applyAlignment="1">
      <alignment/>
    </xf>
    <xf numFmtId="0" fontId="3" fillId="34" borderId="0" xfId="0" applyFont="1" applyFill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0" fontId="5" fillId="34" borderId="27" xfId="0" applyFont="1" applyFill="1" applyBorder="1" applyAlignment="1" applyProtection="1">
      <alignment horizontal="center"/>
      <protection locked="0"/>
    </xf>
    <xf numFmtId="0" fontId="6" fillId="0" borderId="27" xfId="0" applyFont="1" applyBorder="1" applyAlignment="1">
      <alignment horizontal="center"/>
    </xf>
    <xf numFmtId="0" fontId="11" fillId="34" borderId="27" xfId="0" applyFont="1" applyFill="1" applyBorder="1" applyAlignment="1" applyProtection="1">
      <alignment horizontal="center"/>
      <protection locked="0"/>
    </xf>
    <xf numFmtId="0" fontId="12" fillId="0" borderId="27" xfId="0" applyFont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5" fillId="34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07325"/>
          <c:w val="0.6392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Tank!$C$6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Tank!$B$7:$B$46</c:f>
              <c:numCache/>
            </c:numRef>
          </c:xVal>
          <c:yVal>
            <c:numRef>
              <c:f>Tank!$C$7:$C$46</c:f>
              <c:numCache/>
            </c:numRef>
          </c:yVal>
          <c:smooth val="0"/>
        </c:ser>
        <c:ser>
          <c:idx val="1"/>
          <c:order val="1"/>
          <c:tx>
            <c:strRef>
              <c:f>Tank!$N$11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Tank!$F$7:$F$46</c:f>
              <c:numCache/>
            </c:numRef>
          </c:yVal>
          <c:smooth val="0"/>
        </c:ser>
        <c:ser>
          <c:idx val="2"/>
          <c:order val="2"/>
          <c:tx>
            <c:strRef>
              <c:f>Tank!$N$12</c:f>
              <c:strCache>
                <c:ptCount val="1"/>
                <c:pt idx="0">
                  <c:v>Max. Safe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Tank!$G$7:$G$46</c:f>
              <c:numCache/>
            </c:numRef>
          </c:yVal>
          <c:smooth val="0"/>
        </c:ser>
        <c:ser>
          <c:idx val="3"/>
          <c:order val="3"/>
          <c:tx>
            <c:strRef>
              <c:f>Tank!$N$8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Tank!$H$7:$H$46</c:f>
              <c:numCache/>
            </c:numRef>
          </c:yVal>
          <c:smooth val="0"/>
        </c:ser>
        <c:ser>
          <c:idx val="4"/>
          <c:order val="4"/>
          <c:tx>
            <c:strRef>
              <c:f>Tank!$N$13</c:f>
              <c:strCache>
                <c:ptCount val="1"/>
                <c:pt idx="0">
                  <c:v>Min. Safe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Tank!$I$7:$I$46</c:f>
              <c:numCache/>
            </c:numRef>
          </c:yVal>
          <c:smooth val="0"/>
        </c:ser>
        <c:ser>
          <c:idx val="5"/>
          <c:order val="5"/>
          <c:tx>
            <c:strRef>
              <c:f>Tank!$N$14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Tank!$J$7:$J$46</c:f>
              <c:numCache/>
            </c:numRef>
          </c:yVal>
          <c:smooth val="0"/>
        </c:ser>
        <c:axId val="61383033"/>
        <c:axId val="15576386"/>
      </c:scatterChart>
      <c:valAx>
        <c:axId val="61383033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5576386"/>
        <c:crosses val="autoZero"/>
        <c:crossBetween val="midCat"/>
        <c:dispUnits/>
        <c:majorUnit val="5"/>
      </c:valAx>
      <c:valAx>
        <c:axId val="15576386"/>
        <c:scaling>
          <c:orientation val="minMax"/>
          <c:max val="4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_);\(0.0\)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61383033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Tank!$D$6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Tank!$B$7:$B$46</c:f>
              <c:numCache/>
            </c:numRef>
          </c:xVal>
          <c:yVal>
            <c:numRef>
              <c:f>Tank!$D$7:$D$46</c:f>
              <c:numCache/>
            </c:numRef>
          </c:yVal>
          <c:smooth val="0"/>
        </c:ser>
        <c:ser>
          <c:idx val="1"/>
          <c:order val="1"/>
          <c:tx>
            <c:strRef>
              <c:f>Tank!$N$31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Tank!$M$7:$M$46</c:f>
              <c:numCache/>
            </c:numRef>
          </c:yVal>
          <c:smooth val="0"/>
        </c:ser>
        <c:ser>
          <c:idx val="2"/>
          <c:order val="2"/>
          <c:tx>
            <c:strRef>
              <c:f>Tank!$N$30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Tank!$L$7:$L$46</c:f>
              <c:numCache/>
            </c:numRef>
          </c:yVal>
          <c:smooth val="0"/>
        </c:ser>
        <c:ser>
          <c:idx val="3"/>
          <c:order val="3"/>
          <c:tx>
            <c:strRef>
              <c:f>Tank!$N$27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Tank!$K$7:$K$46</c:f>
              <c:numCache/>
            </c:numRef>
          </c:yVal>
          <c:smooth val="0"/>
        </c:ser>
        <c:axId val="5969747"/>
        <c:axId val="53727724"/>
      </c:scatterChart>
      <c:valAx>
        <c:axId val="5969747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3727724"/>
        <c:crosses val="autoZero"/>
        <c:crossBetween val="midCat"/>
        <c:dispUnits/>
      </c:valAx>
      <c:valAx>
        <c:axId val="53727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5969747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Truck!$C$6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Truck!$B$7:$B$46</c:f>
              <c:numCache/>
            </c:numRef>
          </c:xVal>
          <c:yVal>
            <c:numRef>
              <c:f>Truck!$C$7:$C$46</c:f>
              <c:numCache/>
            </c:numRef>
          </c:yVal>
          <c:smooth val="0"/>
        </c:ser>
        <c:ser>
          <c:idx val="1"/>
          <c:order val="1"/>
          <c:tx>
            <c:strRef>
              <c:f>Truck!$N$11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Truck!$F$7:$F$46</c:f>
              <c:numCache/>
            </c:numRef>
          </c:yVal>
          <c:smooth val="0"/>
        </c:ser>
        <c:ser>
          <c:idx val="2"/>
          <c:order val="2"/>
          <c:tx>
            <c:strRef>
              <c:f>Truck!$N$12</c:f>
              <c:strCache>
                <c:ptCount val="1"/>
                <c:pt idx="0">
                  <c:v>Max. Safe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Truck!$G$7:$G$46</c:f>
              <c:numCache/>
            </c:numRef>
          </c:yVal>
          <c:smooth val="0"/>
        </c:ser>
        <c:ser>
          <c:idx val="3"/>
          <c:order val="3"/>
          <c:tx>
            <c:strRef>
              <c:f>Truck!$N$8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Truck!$H$7:$H$46</c:f>
              <c:numCache/>
            </c:numRef>
          </c:yVal>
          <c:smooth val="0"/>
        </c:ser>
        <c:ser>
          <c:idx val="4"/>
          <c:order val="4"/>
          <c:tx>
            <c:strRef>
              <c:f>Truck!$N$13</c:f>
              <c:strCache>
                <c:ptCount val="1"/>
                <c:pt idx="0">
                  <c:v>Min. Safe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Truck!$I$7:$I$46</c:f>
              <c:numCache/>
            </c:numRef>
          </c:yVal>
          <c:smooth val="0"/>
        </c:ser>
        <c:ser>
          <c:idx val="5"/>
          <c:order val="5"/>
          <c:tx>
            <c:strRef>
              <c:f>Truck!$N$14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Truck!$J$7:$J$46</c:f>
              <c:numCache/>
            </c:numRef>
          </c:yVal>
          <c:smooth val="0"/>
        </c:ser>
        <c:axId val="13787469"/>
        <c:axId val="56978358"/>
      </c:scatterChart>
      <c:valAx>
        <c:axId val="13787469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6978358"/>
        <c:crosses val="autoZero"/>
        <c:crossBetween val="midCat"/>
        <c:dispUnits/>
        <c:majorUnit val="5"/>
      </c:valAx>
      <c:valAx>
        <c:axId val="56978358"/>
        <c:scaling>
          <c:orientation val="minMax"/>
          <c:max val="4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13787469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Truck!$D$6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Truck!$B$7:$B$46</c:f>
              <c:numCache/>
            </c:numRef>
          </c:xVal>
          <c:yVal>
            <c:numRef>
              <c:f>Truck!$D$7:$D$46</c:f>
              <c:numCache/>
            </c:numRef>
          </c:yVal>
          <c:smooth val="0"/>
        </c:ser>
        <c:ser>
          <c:idx val="1"/>
          <c:order val="1"/>
          <c:tx>
            <c:strRef>
              <c:f>Truck!$N$31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Truck!$M$7:$M$46</c:f>
              <c:numCache/>
            </c:numRef>
          </c:yVal>
          <c:smooth val="0"/>
        </c:ser>
        <c:ser>
          <c:idx val="2"/>
          <c:order val="2"/>
          <c:tx>
            <c:strRef>
              <c:f>Truck!$N$30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Truck!$L$7:$L$46</c:f>
              <c:numCache/>
            </c:numRef>
          </c:yVal>
          <c:smooth val="0"/>
        </c:ser>
        <c:ser>
          <c:idx val="3"/>
          <c:order val="3"/>
          <c:tx>
            <c:strRef>
              <c:f>Truck!$N$27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Truck!$K$7:$K$46</c:f>
              <c:numCache/>
            </c:numRef>
          </c:yVal>
          <c:smooth val="0"/>
        </c:ser>
        <c:axId val="43043175"/>
        <c:axId val="51844256"/>
      </c:scatterChart>
      <c:valAx>
        <c:axId val="43043175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1844256"/>
        <c:crosses val="autoZero"/>
        <c:crossBetween val="midCat"/>
        <c:dispUnits/>
      </c:valAx>
      <c:valAx>
        <c:axId val="51844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3043175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Screed!$C$6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Screed!$B$7:$B$46</c:f>
              <c:numCache/>
            </c:numRef>
          </c:xVal>
          <c:yVal>
            <c:numRef>
              <c:f>Screed!$C$7:$C$46</c:f>
              <c:numCache/>
            </c:numRef>
          </c:yVal>
          <c:smooth val="0"/>
        </c:ser>
        <c:ser>
          <c:idx val="1"/>
          <c:order val="1"/>
          <c:tx>
            <c:strRef>
              <c:f>Screed!$N$11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Screed!$F$7:$F$46</c:f>
              <c:numCache/>
            </c:numRef>
          </c:yVal>
          <c:smooth val="0"/>
        </c:ser>
        <c:ser>
          <c:idx val="2"/>
          <c:order val="2"/>
          <c:tx>
            <c:strRef>
              <c:f>Screed!$N$12</c:f>
              <c:strCache>
                <c:ptCount val="1"/>
                <c:pt idx="0">
                  <c:v>Max. Safe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Screed!$G$7:$G$46</c:f>
              <c:numCache/>
            </c:numRef>
          </c:yVal>
          <c:smooth val="0"/>
        </c:ser>
        <c:ser>
          <c:idx val="3"/>
          <c:order val="3"/>
          <c:tx>
            <c:strRef>
              <c:f>Screed!$N$8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Screed!$H$7:$H$46</c:f>
              <c:numCache/>
            </c:numRef>
          </c:yVal>
          <c:smooth val="0"/>
        </c:ser>
        <c:ser>
          <c:idx val="4"/>
          <c:order val="4"/>
          <c:tx>
            <c:strRef>
              <c:f>Screed!$N$13</c:f>
              <c:strCache>
                <c:ptCount val="1"/>
                <c:pt idx="0">
                  <c:v>Min. Safe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Screed!$I$7:$I$46</c:f>
              <c:numCache/>
            </c:numRef>
          </c:yVal>
          <c:smooth val="0"/>
        </c:ser>
        <c:ser>
          <c:idx val="5"/>
          <c:order val="5"/>
          <c:tx>
            <c:strRef>
              <c:f>Screed!$N$14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Screed!$J$7:$J$46</c:f>
              <c:numCache/>
            </c:numRef>
          </c:yVal>
          <c:smooth val="0"/>
        </c:ser>
        <c:axId val="63945121"/>
        <c:axId val="38635178"/>
      </c:scatterChart>
      <c:valAx>
        <c:axId val="63945121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8635178"/>
        <c:crosses val="autoZero"/>
        <c:crossBetween val="midCat"/>
        <c:dispUnits/>
        <c:majorUnit val="5"/>
      </c:valAx>
      <c:valAx>
        <c:axId val="38635178"/>
        <c:scaling>
          <c:orientation val="minMax"/>
          <c:max val="4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63945121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Screed!$D$6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Screed!$B$7:$B$46</c:f>
              <c:numCache/>
            </c:numRef>
          </c:xVal>
          <c:yVal>
            <c:numRef>
              <c:f>Screed!$D$7:$D$46</c:f>
              <c:numCache/>
            </c:numRef>
          </c:yVal>
          <c:smooth val="0"/>
        </c:ser>
        <c:ser>
          <c:idx val="1"/>
          <c:order val="1"/>
          <c:tx>
            <c:strRef>
              <c:f>Screed!$N$31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Screed!$M$7:$M$46</c:f>
              <c:numCache/>
            </c:numRef>
          </c:yVal>
          <c:smooth val="0"/>
        </c:ser>
        <c:ser>
          <c:idx val="2"/>
          <c:order val="2"/>
          <c:tx>
            <c:strRef>
              <c:f>Screed!$N$30</c:f>
              <c:strCache>
                <c:ptCount val="1"/>
                <c:pt idx="0">
                  <c:v>Max. Range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Screed!$L$7:$L$46</c:f>
              <c:numCache/>
            </c:numRef>
          </c:yVal>
          <c:smooth val="0"/>
        </c:ser>
        <c:ser>
          <c:idx val="3"/>
          <c:order val="3"/>
          <c:tx>
            <c:strRef>
              <c:f>Screed!$N$27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Screed!$K$7:$K$46</c:f>
              <c:numCache/>
            </c:numRef>
          </c:yVal>
          <c:smooth val="0"/>
        </c:ser>
        <c:axId val="12172283"/>
        <c:axId val="42441684"/>
      </c:scatterChart>
      <c:valAx>
        <c:axId val="12172283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2441684"/>
        <c:crosses val="autoZero"/>
        <c:crossBetween val="midCat"/>
        <c:dispUnits/>
      </c:valAx>
      <c:valAx>
        <c:axId val="42441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2172283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53402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54355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38800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48325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38800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48325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1" max="1" width="8.421875" style="0" customWidth="1"/>
    <col min="2" max="3" width="12.57421875" style="0" customWidth="1"/>
    <col min="4" max="4" width="11.421875" style="0" customWidth="1"/>
    <col min="5" max="5" width="13.140625" style="0" customWidth="1"/>
    <col min="6" max="6" width="14.57421875" style="0" customWidth="1"/>
    <col min="7" max="7" width="15.00390625" style="0" customWidth="1"/>
    <col min="8" max="8" width="8.28125" style="0" customWidth="1"/>
    <col min="10" max="10" width="11.140625" style="0" customWidth="1"/>
    <col min="11" max="12" width="11.00390625" style="0" customWidth="1"/>
    <col min="13" max="13" width="14.7109375" style="0" customWidth="1"/>
    <col min="14" max="14" width="15.140625" style="0" customWidth="1"/>
    <col min="15" max="15" width="7.8515625" style="0" bestFit="1" customWidth="1"/>
    <col min="16" max="16" width="9.8515625" style="0" customWidth="1"/>
    <col min="17" max="17" width="11.8515625" style="0" customWidth="1"/>
    <col min="18" max="18" width="19.28125" style="0" bestFit="1" customWidth="1"/>
    <col min="19" max="19" width="19.28125" style="0" customWidth="1"/>
    <col min="20" max="20" width="11.28125" style="0" customWidth="1"/>
    <col min="21" max="21" width="12.00390625" style="0" customWidth="1"/>
    <col min="22" max="22" width="12.00390625" style="0" bestFit="1" customWidth="1"/>
  </cols>
  <sheetData>
    <row r="1" spans="1:7" ht="12.75">
      <c r="A1" s="72" t="s">
        <v>18</v>
      </c>
      <c r="B1" s="58"/>
      <c r="C1" s="72" t="s">
        <v>47</v>
      </c>
      <c r="D1" s="72"/>
      <c r="E1" s="72"/>
      <c r="F1" s="5"/>
      <c r="G1" s="71"/>
    </row>
    <row r="2" spans="1:21" ht="15.75">
      <c r="A2" s="70" t="s">
        <v>7</v>
      </c>
      <c r="B2" s="5"/>
      <c r="C2" s="77" t="s">
        <v>49</v>
      </c>
      <c r="D2" s="61"/>
      <c r="E2" s="61"/>
      <c r="F2" s="61"/>
      <c r="G2" s="71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12.75">
      <c r="A3" s="60" t="s">
        <v>35</v>
      </c>
      <c r="B3" s="127" t="s">
        <v>50</v>
      </c>
      <c r="C3" s="60" t="s">
        <v>34</v>
      </c>
      <c r="D3" s="87" t="s">
        <v>51</v>
      </c>
      <c r="E3" s="87"/>
      <c r="F3" s="88"/>
      <c r="G3" s="8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1" ht="12.75">
      <c r="A4" s="72" t="s">
        <v>45</v>
      </c>
      <c r="B4" s="5"/>
      <c r="C4" s="77" t="s">
        <v>52</v>
      </c>
      <c r="D4" s="61"/>
      <c r="E4" s="124" t="s">
        <v>39</v>
      </c>
      <c r="F4" s="77" t="s">
        <v>40</v>
      </c>
      <c r="G4" s="143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1:21" ht="12.75">
      <c r="A5" s="72" t="s">
        <v>56</v>
      </c>
      <c r="B5" s="58"/>
      <c r="C5" s="129" t="s">
        <v>58</v>
      </c>
      <c r="D5" s="129"/>
      <c r="E5" s="58"/>
      <c r="F5" s="59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</row>
    <row r="6" spans="1:21" ht="12.75">
      <c r="A6" s="72"/>
      <c r="B6" s="58"/>
      <c r="C6" s="72"/>
      <c r="D6" s="72"/>
      <c r="E6" s="58"/>
      <c r="F6" s="59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</row>
    <row r="7" spans="1:21" ht="13.5" thickBot="1">
      <c r="A7" s="72"/>
      <c r="B7" s="58"/>
      <c r="C7" s="72"/>
      <c r="D7" s="72"/>
      <c r="E7" s="58"/>
      <c r="F7" s="59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</row>
    <row r="8" spans="1:21" ht="15">
      <c r="A8" s="137" t="s">
        <v>48</v>
      </c>
      <c r="B8" s="133"/>
      <c r="C8" s="134"/>
      <c r="D8" s="133"/>
      <c r="E8" s="133"/>
      <c r="F8" s="134"/>
      <c r="G8" s="138"/>
      <c r="H8" s="137" t="s">
        <v>64</v>
      </c>
      <c r="I8" s="134"/>
      <c r="J8" s="134"/>
      <c r="K8" s="133"/>
      <c r="L8" s="133"/>
      <c r="M8" s="133"/>
      <c r="N8" s="153"/>
      <c r="O8" s="137" t="s">
        <v>104</v>
      </c>
      <c r="P8" s="134"/>
      <c r="Q8" s="134"/>
      <c r="R8" s="133"/>
      <c r="S8" s="133"/>
      <c r="T8" s="133"/>
      <c r="U8" s="153"/>
    </row>
    <row r="9" spans="1:21" ht="12.75">
      <c r="A9" s="139" t="s">
        <v>60</v>
      </c>
      <c r="B9" s="132"/>
      <c r="C9" s="5"/>
      <c r="D9" s="135">
        <v>340</v>
      </c>
      <c r="E9" s="132"/>
      <c r="F9" s="132" t="s">
        <v>79</v>
      </c>
      <c r="G9" s="172" t="s">
        <v>107</v>
      </c>
      <c r="H9" s="139" t="s">
        <v>65</v>
      </c>
      <c r="I9" s="132"/>
      <c r="J9" s="5"/>
      <c r="K9" s="135">
        <v>340</v>
      </c>
      <c r="L9" s="132"/>
      <c r="M9" s="132" t="s">
        <v>79</v>
      </c>
      <c r="N9" s="172" t="s">
        <v>107</v>
      </c>
      <c r="O9" s="139" t="s">
        <v>105</v>
      </c>
      <c r="P9" s="132"/>
      <c r="Q9" s="5"/>
      <c r="R9" s="135">
        <v>335</v>
      </c>
      <c r="S9" s="132" t="s">
        <v>79</v>
      </c>
      <c r="T9" s="127" t="s">
        <v>107</v>
      </c>
      <c r="U9" s="141"/>
    </row>
    <row r="10" spans="1:21" ht="12.75">
      <c r="A10" s="139" t="s">
        <v>61</v>
      </c>
      <c r="B10" s="132"/>
      <c r="C10" s="5"/>
      <c r="D10" s="136">
        <v>375</v>
      </c>
      <c r="E10" s="132"/>
      <c r="F10" s="5"/>
      <c r="G10" s="141"/>
      <c r="H10" s="139" t="s">
        <v>61</v>
      </c>
      <c r="I10" s="132"/>
      <c r="J10" s="5"/>
      <c r="K10" s="136">
        <v>360</v>
      </c>
      <c r="L10" s="132"/>
      <c r="M10" s="132"/>
      <c r="N10" s="140"/>
      <c r="O10" s="139" t="s">
        <v>106</v>
      </c>
      <c r="P10" s="132"/>
      <c r="Q10" s="5"/>
      <c r="R10" s="136">
        <v>275</v>
      </c>
      <c r="S10" s="132"/>
      <c r="T10" s="132"/>
      <c r="U10" s="140"/>
    </row>
    <row r="11" spans="1:21" ht="13.5" thickBot="1">
      <c r="A11" s="148" t="s">
        <v>59</v>
      </c>
      <c r="B11" s="131"/>
      <c r="C11" s="131"/>
      <c r="D11" s="149">
        <v>295</v>
      </c>
      <c r="E11" s="130"/>
      <c r="F11" s="131"/>
      <c r="G11" s="150"/>
      <c r="H11" s="148" t="s">
        <v>66</v>
      </c>
      <c r="I11" s="131"/>
      <c r="J11" s="131"/>
      <c r="K11" s="149">
        <v>290</v>
      </c>
      <c r="L11" s="130"/>
      <c r="M11" s="130"/>
      <c r="N11" s="154"/>
      <c r="O11" s="148" t="s">
        <v>109</v>
      </c>
      <c r="P11" s="131"/>
      <c r="Q11" s="131"/>
      <c r="R11" s="149">
        <v>50</v>
      </c>
      <c r="S11" s="130"/>
      <c r="T11" s="130"/>
      <c r="U11" s="154"/>
    </row>
    <row r="12" spans="1:23" ht="32.25" thickBot="1">
      <c r="A12" s="75" t="s">
        <v>4</v>
      </c>
      <c r="B12" s="78" t="s">
        <v>38</v>
      </c>
      <c r="C12" s="78" t="s">
        <v>63</v>
      </c>
      <c r="D12" s="73" t="s">
        <v>8</v>
      </c>
      <c r="E12" s="74" t="s">
        <v>37</v>
      </c>
      <c r="F12" s="74" t="s">
        <v>42</v>
      </c>
      <c r="G12" s="142" t="s">
        <v>57</v>
      </c>
      <c r="H12" s="75" t="s">
        <v>4</v>
      </c>
      <c r="I12" s="78" t="s">
        <v>38</v>
      </c>
      <c r="J12" s="78" t="s">
        <v>63</v>
      </c>
      <c r="K12" s="73" t="s">
        <v>8</v>
      </c>
      <c r="L12" s="78" t="s">
        <v>41</v>
      </c>
      <c r="M12" s="74" t="s">
        <v>42</v>
      </c>
      <c r="N12" s="142" t="s">
        <v>57</v>
      </c>
      <c r="O12" s="2" t="s">
        <v>4</v>
      </c>
      <c r="P12" s="57" t="s">
        <v>38</v>
      </c>
      <c r="Q12" s="25" t="s">
        <v>8</v>
      </c>
      <c r="R12" s="62" t="s">
        <v>37</v>
      </c>
      <c r="S12" s="62" t="s">
        <v>42</v>
      </c>
      <c r="T12" s="62" t="s">
        <v>103</v>
      </c>
      <c r="U12" s="175" t="s">
        <v>108</v>
      </c>
      <c r="V12" s="160"/>
      <c r="W12" s="85"/>
    </row>
    <row r="13" spans="1:23" ht="15.75">
      <c r="A13" s="3">
        <v>1</v>
      </c>
      <c r="B13" s="55">
        <v>40947</v>
      </c>
      <c r="C13" s="145">
        <v>0.4618055555555556</v>
      </c>
      <c r="D13" s="79" t="s">
        <v>53</v>
      </c>
      <c r="E13" s="65" t="s">
        <v>54</v>
      </c>
      <c r="F13" s="65" t="s">
        <v>55</v>
      </c>
      <c r="G13" s="63">
        <v>338</v>
      </c>
      <c r="H13" s="3">
        <v>1</v>
      </c>
      <c r="I13" s="55">
        <f>B13</f>
        <v>40947</v>
      </c>
      <c r="J13" s="147">
        <v>0.7569444444444445</v>
      </c>
      <c r="K13" s="144" t="s">
        <v>62</v>
      </c>
      <c r="L13" s="152">
        <v>145</v>
      </c>
      <c r="M13" s="65" t="s">
        <v>67</v>
      </c>
      <c r="N13" s="63">
        <f>G13-21</f>
        <v>317</v>
      </c>
      <c r="O13" s="3">
        <v>1</v>
      </c>
      <c r="P13" s="166">
        <f>I13</f>
        <v>40947</v>
      </c>
      <c r="Q13" s="164" t="s">
        <v>80</v>
      </c>
      <c r="R13" s="65" t="s">
        <v>81</v>
      </c>
      <c r="S13" s="65" t="s">
        <v>102</v>
      </c>
      <c r="T13" s="63">
        <v>290</v>
      </c>
      <c r="U13" s="173">
        <v>42</v>
      </c>
      <c r="V13" s="82"/>
      <c r="W13" s="85"/>
    </row>
    <row r="14" spans="1:23" ht="15.75">
      <c r="A14" s="4">
        <v>2</v>
      </c>
      <c r="B14" s="54">
        <f>B13+1</f>
        <v>40948</v>
      </c>
      <c r="C14" s="146">
        <v>0.4270833333333333</v>
      </c>
      <c r="D14" s="80" t="s">
        <v>53</v>
      </c>
      <c r="E14" s="66" t="s">
        <v>54</v>
      </c>
      <c r="F14" s="66" t="s">
        <v>55</v>
      </c>
      <c r="G14" s="64">
        <v>302</v>
      </c>
      <c r="H14" s="4">
        <v>2</v>
      </c>
      <c r="I14" s="54">
        <f>B14</f>
        <v>40948</v>
      </c>
      <c r="J14" s="146">
        <v>0.6979166666666666</v>
      </c>
      <c r="K14" s="144" t="s">
        <v>62</v>
      </c>
      <c r="L14" s="152">
        <v>652</v>
      </c>
      <c r="M14" s="66" t="s">
        <v>67</v>
      </c>
      <c r="N14" s="64">
        <f>G14-5</f>
        <v>297</v>
      </c>
      <c r="O14" s="4">
        <v>2</v>
      </c>
      <c r="P14" s="167">
        <f>I14</f>
        <v>40948</v>
      </c>
      <c r="Q14" s="165" t="s">
        <v>80</v>
      </c>
      <c r="R14" s="66" t="s">
        <v>82</v>
      </c>
      <c r="S14" s="66" t="s">
        <v>102</v>
      </c>
      <c r="T14" s="64">
        <v>315</v>
      </c>
      <c r="U14" s="174">
        <v>12</v>
      </c>
      <c r="V14" s="82"/>
      <c r="W14" s="85"/>
    </row>
    <row r="15" spans="1:23" ht="15.75">
      <c r="A15" s="4">
        <v>3</v>
      </c>
      <c r="B15" s="54">
        <f aca="true" t="shared" si="0" ref="B15:B35">B14+1</f>
        <v>40949</v>
      </c>
      <c r="C15" s="146">
        <v>0.5972222222222222</v>
      </c>
      <c r="D15" s="80" t="s">
        <v>53</v>
      </c>
      <c r="E15" s="66" t="s">
        <v>54</v>
      </c>
      <c r="F15" s="66" t="s">
        <v>55</v>
      </c>
      <c r="G15" s="64">
        <v>350</v>
      </c>
      <c r="H15" s="4">
        <v>3</v>
      </c>
      <c r="I15" s="54">
        <f aca="true" t="shared" si="1" ref="I15:I34">B15</f>
        <v>40949</v>
      </c>
      <c r="J15" s="146">
        <v>0.6458333333333334</v>
      </c>
      <c r="K15" s="144" t="s">
        <v>62</v>
      </c>
      <c r="L15" s="152">
        <v>218</v>
      </c>
      <c r="M15" s="66" t="s">
        <v>67</v>
      </c>
      <c r="N15" s="64">
        <f>G15-10</f>
        <v>340</v>
      </c>
      <c r="O15" s="4">
        <v>3</v>
      </c>
      <c r="P15" s="167">
        <f aca="true" t="shared" si="2" ref="P15:P33">I15</f>
        <v>40949</v>
      </c>
      <c r="Q15" s="165" t="s">
        <v>80</v>
      </c>
      <c r="R15" s="66" t="s">
        <v>83</v>
      </c>
      <c r="S15" s="66" t="s">
        <v>102</v>
      </c>
      <c r="T15" s="64">
        <v>285</v>
      </c>
      <c r="U15" s="174">
        <v>42</v>
      </c>
      <c r="V15" s="82"/>
      <c r="W15" s="85"/>
    </row>
    <row r="16" spans="1:23" ht="15.75">
      <c r="A16" s="4">
        <v>4</v>
      </c>
      <c r="B16" s="54">
        <f t="shared" si="0"/>
        <v>40950</v>
      </c>
      <c r="C16" s="147">
        <v>0.7569444444444445</v>
      </c>
      <c r="D16" s="80" t="s">
        <v>53</v>
      </c>
      <c r="E16" s="66" t="s">
        <v>54</v>
      </c>
      <c r="F16" s="66" t="s">
        <v>55</v>
      </c>
      <c r="G16" s="64">
        <v>338</v>
      </c>
      <c r="H16" s="4">
        <v>4</v>
      </c>
      <c r="I16" s="54">
        <f t="shared" si="1"/>
        <v>40950</v>
      </c>
      <c r="J16" s="146">
        <v>0.4479166666666667</v>
      </c>
      <c r="K16" s="144" t="s">
        <v>62</v>
      </c>
      <c r="L16" s="152">
        <v>652</v>
      </c>
      <c r="M16" s="66" t="s">
        <v>67</v>
      </c>
      <c r="N16" s="64">
        <f>G16-15</f>
        <v>323</v>
      </c>
      <c r="O16" s="4">
        <v>4</v>
      </c>
      <c r="P16" s="167">
        <f t="shared" si="2"/>
        <v>40950</v>
      </c>
      <c r="Q16" s="165" t="s">
        <v>80</v>
      </c>
      <c r="R16" s="66" t="s">
        <v>84</v>
      </c>
      <c r="S16" s="66" t="s">
        <v>102</v>
      </c>
      <c r="T16" s="64">
        <v>315</v>
      </c>
      <c r="U16" s="174">
        <v>54</v>
      </c>
      <c r="V16" s="82"/>
      <c r="W16" s="85"/>
    </row>
    <row r="17" spans="1:23" ht="15.75">
      <c r="A17" s="4">
        <v>5</v>
      </c>
      <c r="B17" s="54">
        <f t="shared" si="0"/>
        <v>40951</v>
      </c>
      <c r="C17" s="146">
        <v>0.6979166666666666</v>
      </c>
      <c r="D17" s="80" t="s">
        <v>53</v>
      </c>
      <c r="E17" s="66" t="s">
        <v>54</v>
      </c>
      <c r="F17" s="66" t="s">
        <v>55</v>
      </c>
      <c r="G17" s="64">
        <v>326</v>
      </c>
      <c r="H17" s="4">
        <v>5</v>
      </c>
      <c r="I17" s="54">
        <f t="shared" si="1"/>
        <v>40951</v>
      </c>
      <c r="J17" s="146">
        <v>0.8194444444444445</v>
      </c>
      <c r="K17" s="144" t="s">
        <v>62</v>
      </c>
      <c r="L17" s="152">
        <v>891</v>
      </c>
      <c r="M17" s="66" t="s">
        <v>67</v>
      </c>
      <c r="N17" s="64">
        <f>G17-5</f>
        <v>321</v>
      </c>
      <c r="O17" s="4">
        <v>5</v>
      </c>
      <c r="P17" s="167">
        <f t="shared" si="2"/>
        <v>40951</v>
      </c>
      <c r="Q17" s="165" t="s">
        <v>80</v>
      </c>
      <c r="R17" s="66" t="s">
        <v>85</v>
      </c>
      <c r="S17" s="66" t="s">
        <v>102</v>
      </c>
      <c r="T17" s="64">
        <v>295</v>
      </c>
      <c r="U17" s="174">
        <v>48</v>
      </c>
      <c r="V17" s="82"/>
      <c r="W17" s="85"/>
    </row>
    <row r="18" spans="1:23" ht="15.75">
      <c r="A18" s="4">
        <v>6</v>
      </c>
      <c r="B18" s="54">
        <f t="shared" si="0"/>
        <v>40952</v>
      </c>
      <c r="C18" s="146">
        <v>0.6458333333333334</v>
      </c>
      <c r="D18" s="80" t="s">
        <v>53</v>
      </c>
      <c r="E18" s="66" t="s">
        <v>54</v>
      </c>
      <c r="F18" s="66" t="s">
        <v>55</v>
      </c>
      <c r="G18" s="64">
        <v>320</v>
      </c>
      <c r="H18" s="4">
        <v>6</v>
      </c>
      <c r="I18" s="54">
        <f t="shared" si="1"/>
        <v>40952</v>
      </c>
      <c r="J18" s="146">
        <v>0.7847222222222222</v>
      </c>
      <c r="K18" s="144" t="s">
        <v>62</v>
      </c>
      <c r="L18" s="152">
        <v>145</v>
      </c>
      <c r="M18" s="66" t="s">
        <v>67</v>
      </c>
      <c r="N18" s="64">
        <f>G18-10</f>
        <v>310</v>
      </c>
      <c r="O18" s="4">
        <v>6</v>
      </c>
      <c r="P18" s="167">
        <f t="shared" si="2"/>
        <v>40952</v>
      </c>
      <c r="Q18" s="165" t="s">
        <v>80</v>
      </c>
      <c r="R18" s="66" t="s">
        <v>86</v>
      </c>
      <c r="S18" s="66" t="s">
        <v>102</v>
      </c>
      <c r="T18" s="64">
        <v>290</v>
      </c>
      <c r="U18" s="174">
        <v>42</v>
      </c>
      <c r="V18" s="82"/>
      <c r="W18" s="85"/>
    </row>
    <row r="19" spans="1:23" ht="15.75">
      <c r="A19" s="4">
        <v>7</v>
      </c>
      <c r="B19" s="54">
        <f t="shared" si="0"/>
        <v>40953</v>
      </c>
      <c r="C19" s="146">
        <v>0.4479166666666667</v>
      </c>
      <c r="D19" s="80" t="s">
        <v>53</v>
      </c>
      <c r="E19" s="66" t="s">
        <v>54</v>
      </c>
      <c r="F19" s="66" t="s">
        <v>55</v>
      </c>
      <c r="G19" s="64">
        <v>314</v>
      </c>
      <c r="H19" s="4">
        <v>7</v>
      </c>
      <c r="I19" s="54">
        <f t="shared" si="1"/>
        <v>40953</v>
      </c>
      <c r="J19" s="146">
        <v>0.6979166666666666</v>
      </c>
      <c r="K19" s="144" t="s">
        <v>62</v>
      </c>
      <c r="L19" s="152">
        <v>145</v>
      </c>
      <c r="M19" s="66" t="s">
        <v>67</v>
      </c>
      <c r="N19" s="64">
        <f>G19-15</f>
        <v>299</v>
      </c>
      <c r="O19" s="4">
        <v>7</v>
      </c>
      <c r="P19" s="167">
        <f t="shared" si="2"/>
        <v>40953</v>
      </c>
      <c r="Q19" s="165" t="s">
        <v>80</v>
      </c>
      <c r="R19" s="66" t="s">
        <v>87</v>
      </c>
      <c r="S19" s="66" t="s">
        <v>102</v>
      </c>
      <c r="T19" s="64">
        <v>285</v>
      </c>
      <c r="U19" s="174">
        <v>18</v>
      </c>
      <c r="V19" s="82"/>
      <c r="W19" s="85"/>
    </row>
    <row r="20" spans="1:23" ht="15.75">
      <c r="A20" s="4">
        <v>8</v>
      </c>
      <c r="B20" s="54">
        <f t="shared" si="0"/>
        <v>40954</v>
      </c>
      <c r="C20" s="146">
        <v>0.8194444444444445</v>
      </c>
      <c r="D20" s="80" t="s">
        <v>53</v>
      </c>
      <c r="E20" s="66" t="s">
        <v>54</v>
      </c>
      <c r="F20" s="66" t="s">
        <v>55</v>
      </c>
      <c r="G20" s="64">
        <v>338</v>
      </c>
      <c r="H20" s="4">
        <v>8</v>
      </c>
      <c r="I20" s="54">
        <f t="shared" si="1"/>
        <v>40954</v>
      </c>
      <c r="J20" s="146">
        <v>0.6458333333333334</v>
      </c>
      <c r="K20" s="144" t="s">
        <v>62</v>
      </c>
      <c r="L20" s="152">
        <v>652</v>
      </c>
      <c r="M20" s="66" t="s">
        <v>67</v>
      </c>
      <c r="N20" s="64">
        <f>G20-5</f>
        <v>333</v>
      </c>
      <c r="O20" s="4">
        <v>8</v>
      </c>
      <c r="P20" s="167">
        <f t="shared" si="2"/>
        <v>40954</v>
      </c>
      <c r="Q20" s="165" t="s">
        <v>80</v>
      </c>
      <c r="R20" s="66" t="s">
        <v>88</v>
      </c>
      <c r="S20" s="66" t="s">
        <v>102</v>
      </c>
      <c r="T20" s="64">
        <v>280</v>
      </c>
      <c r="U20" s="174">
        <v>6</v>
      </c>
      <c r="V20" s="82"/>
      <c r="W20" s="85"/>
    </row>
    <row r="21" spans="1:23" ht="15.75">
      <c r="A21" s="4">
        <v>9</v>
      </c>
      <c r="B21" s="54">
        <f t="shared" si="0"/>
        <v>40955</v>
      </c>
      <c r="C21" s="146">
        <v>0.7847222222222222</v>
      </c>
      <c r="D21" s="80" t="s">
        <v>53</v>
      </c>
      <c r="E21" s="66" t="s">
        <v>54</v>
      </c>
      <c r="F21" s="66" t="s">
        <v>55</v>
      </c>
      <c r="G21" s="64">
        <v>296</v>
      </c>
      <c r="H21" s="4">
        <v>9</v>
      </c>
      <c r="I21" s="54">
        <f t="shared" si="1"/>
        <v>40955</v>
      </c>
      <c r="J21" s="146">
        <v>0.4479166666666667</v>
      </c>
      <c r="K21" s="144" t="s">
        <v>62</v>
      </c>
      <c r="L21" s="152">
        <v>218</v>
      </c>
      <c r="M21" s="66" t="s">
        <v>67</v>
      </c>
      <c r="N21" s="64">
        <f>G21-10</f>
        <v>286</v>
      </c>
      <c r="O21" s="4">
        <v>9</v>
      </c>
      <c r="P21" s="167">
        <f t="shared" si="2"/>
        <v>40955</v>
      </c>
      <c r="Q21" s="165" t="s">
        <v>80</v>
      </c>
      <c r="R21" s="66" t="s">
        <v>89</v>
      </c>
      <c r="S21" s="66" t="s">
        <v>102</v>
      </c>
      <c r="T21" s="64">
        <v>275</v>
      </c>
      <c r="U21" s="174">
        <v>6</v>
      </c>
      <c r="V21" s="82"/>
      <c r="W21" s="85"/>
    </row>
    <row r="22" spans="1:23" ht="15.75">
      <c r="A22" s="4">
        <v>10</v>
      </c>
      <c r="B22" s="54">
        <f t="shared" si="0"/>
        <v>40956</v>
      </c>
      <c r="C22" s="146">
        <v>0.5972222222222222</v>
      </c>
      <c r="D22" s="80" t="s">
        <v>53</v>
      </c>
      <c r="E22" s="66" t="s">
        <v>54</v>
      </c>
      <c r="F22" s="66" t="s">
        <v>55</v>
      </c>
      <c r="G22" s="64">
        <v>308</v>
      </c>
      <c r="H22" s="4">
        <v>10</v>
      </c>
      <c r="I22" s="54">
        <f t="shared" si="1"/>
        <v>40956</v>
      </c>
      <c r="J22" s="146">
        <v>0.8194444444444445</v>
      </c>
      <c r="K22" s="144" t="s">
        <v>62</v>
      </c>
      <c r="L22" s="152">
        <v>145</v>
      </c>
      <c r="M22" s="66" t="s">
        <v>67</v>
      </c>
      <c r="N22" s="64">
        <f>G22-15</f>
        <v>293</v>
      </c>
      <c r="O22" s="4">
        <v>10</v>
      </c>
      <c r="P22" s="167">
        <f t="shared" si="2"/>
        <v>40956</v>
      </c>
      <c r="Q22" s="165" t="s">
        <v>80</v>
      </c>
      <c r="R22" s="66" t="s">
        <v>90</v>
      </c>
      <c r="S22" s="66" t="s">
        <v>102</v>
      </c>
      <c r="T22" s="64">
        <v>280</v>
      </c>
      <c r="U22" s="174">
        <v>6</v>
      </c>
      <c r="V22" s="82"/>
      <c r="W22" s="85"/>
    </row>
    <row r="23" spans="1:23" ht="15.75">
      <c r="A23" s="4">
        <v>11</v>
      </c>
      <c r="B23" s="54">
        <f t="shared" si="0"/>
        <v>40957</v>
      </c>
      <c r="C23" s="147">
        <v>0.7569444444444445</v>
      </c>
      <c r="D23" s="80" t="s">
        <v>53</v>
      </c>
      <c r="E23" s="66" t="s">
        <v>54</v>
      </c>
      <c r="F23" s="66" t="s">
        <v>55</v>
      </c>
      <c r="G23" s="64">
        <v>308</v>
      </c>
      <c r="H23" s="4">
        <v>11</v>
      </c>
      <c r="I23" s="54">
        <f t="shared" si="1"/>
        <v>40957</v>
      </c>
      <c r="J23" s="146">
        <v>0.7847222222222222</v>
      </c>
      <c r="K23" s="144" t="s">
        <v>62</v>
      </c>
      <c r="L23" s="152">
        <v>891</v>
      </c>
      <c r="M23" s="66" t="s">
        <v>67</v>
      </c>
      <c r="N23" s="64">
        <f>G23-5</f>
        <v>303</v>
      </c>
      <c r="O23" s="4">
        <v>11</v>
      </c>
      <c r="P23" s="167">
        <f t="shared" si="2"/>
        <v>40957</v>
      </c>
      <c r="Q23" s="165" t="s">
        <v>80</v>
      </c>
      <c r="R23" s="66" t="s">
        <v>91</v>
      </c>
      <c r="S23" s="66" t="s">
        <v>102</v>
      </c>
      <c r="T23" s="64">
        <v>320</v>
      </c>
      <c r="U23" s="174">
        <v>36</v>
      </c>
      <c r="V23" s="82"/>
      <c r="W23" s="85"/>
    </row>
    <row r="24" spans="1:23" ht="15.75">
      <c r="A24" s="4">
        <v>12</v>
      </c>
      <c r="B24" s="54">
        <f t="shared" si="0"/>
        <v>40958</v>
      </c>
      <c r="C24" s="146">
        <v>0.6979166666666666</v>
      </c>
      <c r="D24" s="80" t="s">
        <v>53</v>
      </c>
      <c r="E24" s="66" t="s">
        <v>54</v>
      </c>
      <c r="F24" s="66" t="s">
        <v>55</v>
      </c>
      <c r="G24" s="64">
        <v>350</v>
      </c>
      <c r="H24" s="4">
        <v>12</v>
      </c>
      <c r="I24" s="54">
        <f t="shared" si="1"/>
        <v>40958</v>
      </c>
      <c r="J24" s="146">
        <v>0.6979166666666666</v>
      </c>
      <c r="K24" s="144" t="s">
        <v>62</v>
      </c>
      <c r="L24" s="152">
        <v>652</v>
      </c>
      <c r="M24" s="66" t="s">
        <v>67</v>
      </c>
      <c r="N24" s="64">
        <f>G24-10</f>
        <v>340</v>
      </c>
      <c r="O24" s="4">
        <v>12</v>
      </c>
      <c r="P24" s="167">
        <f t="shared" si="2"/>
        <v>40958</v>
      </c>
      <c r="Q24" s="165" t="s">
        <v>80</v>
      </c>
      <c r="R24" s="66" t="s">
        <v>92</v>
      </c>
      <c r="S24" s="66" t="s">
        <v>102</v>
      </c>
      <c r="T24" s="64">
        <v>310</v>
      </c>
      <c r="U24" s="174">
        <v>42</v>
      </c>
      <c r="V24" s="82"/>
      <c r="W24" s="85"/>
    </row>
    <row r="25" spans="1:23" ht="15.75">
      <c r="A25" s="4">
        <v>13</v>
      </c>
      <c r="B25" s="54">
        <f t="shared" si="0"/>
        <v>40959</v>
      </c>
      <c r="C25" s="146">
        <v>0.6458333333333334</v>
      </c>
      <c r="D25" s="80" t="s">
        <v>53</v>
      </c>
      <c r="E25" s="66" t="s">
        <v>54</v>
      </c>
      <c r="F25" s="66" t="s">
        <v>55</v>
      </c>
      <c r="G25" s="64">
        <v>296</v>
      </c>
      <c r="H25" s="4">
        <v>13</v>
      </c>
      <c r="I25" s="54">
        <f t="shared" si="1"/>
        <v>40959</v>
      </c>
      <c r="J25" s="146">
        <v>0.6458333333333334</v>
      </c>
      <c r="K25" s="144" t="s">
        <v>62</v>
      </c>
      <c r="L25" s="152">
        <v>145</v>
      </c>
      <c r="M25" s="66" t="s">
        <v>67</v>
      </c>
      <c r="N25" s="64">
        <f>G25-15</f>
        <v>281</v>
      </c>
      <c r="O25" s="4">
        <v>13</v>
      </c>
      <c r="P25" s="167">
        <f t="shared" si="2"/>
        <v>40959</v>
      </c>
      <c r="Q25" s="165" t="s">
        <v>80</v>
      </c>
      <c r="R25" s="66" t="s">
        <v>93</v>
      </c>
      <c r="S25" s="66" t="s">
        <v>102</v>
      </c>
      <c r="T25" s="64">
        <v>300</v>
      </c>
      <c r="U25" s="174">
        <v>24</v>
      </c>
      <c r="V25" s="82"/>
      <c r="W25" s="85"/>
    </row>
    <row r="26" spans="1:23" ht="15.75">
      <c r="A26" s="4">
        <v>14</v>
      </c>
      <c r="B26" s="54">
        <f t="shared" si="0"/>
        <v>40960</v>
      </c>
      <c r="C26" s="146">
        <v>0.4479166666666667</v>
      </c>
      <c r="D26" s="80" t="s">
        <v>53</v>
      </c>
      <c r="E26" s="66" t="s">
        <v>54</v>
      </c>
      <c r="F26" s="66" t="s">
        <v>55</v>
      </c>
      <c r="G26" s="64">
        <v>302</v>
      </c>
      <c r="H26" s="4">
        <v>14</v>
      </c>
      <c r="I26" s="54">
        <f t="shared" si="1"/>
        <v>40960</v>
      </c>
      <c r="J26" s="146">
        <v>0.4479166666666667</v>
      </c>
      <c r="K26" s="144" t="s">
        <v>62</v>
      </c>
      <c r="L26" s="152">
        <v>218</v>
      </c>
      <c r="M26" s="66" t="s">
        <v>67</v>
      </c>
      <c r="N26" s="64">
        <f>G26-5</f>
        <v>297</v>
      </c>
      <c r="O26" s="4">
        <v>14</v>
      </c>
      <c r="P26" s="167">
        <f t="shared" si="2"/>
        <v>40960</v>
      </c>
      <c r="Q26" s="165" t="s">
        <v>80</v>
      </c>
      <c r="R26" s="66" t="s">
        <v>94</v>
      </c>
      <c r="S26" s="66" t="s">
        <v>102</v>
      </c>
      <c r="T26" s="64">
        <v>300</v>
      </c>
      <c r="U26" s="174">
        <v>6</v>
      </c>
      <c r="V26" s="82"/>
      <c r="W26" s="85"/>
    </row>
    <row r="27" spans="1:23" ht="15.75">
      <c r="A27" s="4">
        <v>15</v>
      </c>
      <c r="B27" s="54">
        <f t="shared" si="0"/>
        <v>40961</v>
      </c>
      <c r="C27" s="146">
        <v>0.8194444444444445</v>
      </c>
      <c r="D27" s="80" t="s">
        <v>53</v>
      </c>
      <c r="E27" s="66" t="s">
        <v>54</v>
      </c>
      <c r="F27" s="66" t="s">
        <v>55</v>
      </c>
      <c r="G27" s="64">
        <v>308</v>
      </c>
      <c r="H27" s="4">
        <v>15</v>
      </c>
      <c r="I27" s="54">
        <f t="shared" si="1"/>
        <v>40961</v>
      </c>
      <c r="J27" s="146">
        <v>0.8194444444444445</v>
      </c>
      <c r="K27" s="144" t="s">
        <v>62</v>
      </c>
      <c r="L27" s="152">
        <v>891</v>
      </c>
      <c r="M27" s="66" t="s">
        <v>67</v>
      </c>
      <c r="N27" s="64">
        <f>G27-10</f>
        <v>298</v>
      </c>
      <c r="O27" s="4">
        <v>15</v>
      </c>
      <c r="P27" s="167">
        <f t="shared" si="2"/>
        <v>40961</v>
      </c>
      <c r="Q27" s="165" t="s">
        <v>80</v>
      </c>
      <c r="R27" s="66" t="s">
        <v>95</v>
      </c>
      <c r="S27" s="66" t="s">
        <v>102</v>
      </c>
      <c r="T27" s="64">
        <v>285</v>
      </c>
      <c r="U27" s="174">
        <v>18</v>
      </c>
      <c r="V27" s="82"/>
      <c r="W27" s="85"/>
    </row>
    <row r="28" spans="1:23" ht="15.75">
      <c r="A28" s="4">
        <v>16</v>
      </c>
      <c r="B28" s="54">
        <f t="shared" si="0"/>
        <v>40962</v>
      </c>
      <c r="C28" s="146">
        <v>0.7847222222222222</v>
      </c>
      <c r="D28" s="80" t="s">
        <v>53</v>
      </c>
      <c r="E28" s="66" t="s">
        <v>54</v>
      </c>
      <c r="F28" s="66" t="s">
        <v>55</v>
      </c>
      <c r="G28" s="64">
        <v>350</v>
      </c>
      <c r="H28" s="4">
        <v>16</v>
      </c>
      <c r="I28" s="54">
        <f t="shared" si="1"/>
        <v>40962</v>
      </c>
      <c r="J28" s="146">
        <v>0.7847222222222222</v>
      </c>
      <c r="K28" s="144" t="s">
        <v>62</v>
      </c>
      <c r="L28" s="152">
        <v>218</v>
      </c>
      <c r="M28" s="66" t="s">
        <v>67</v>
      </c>
      <c r="N28" s="64">
        <f>G28-15</f>
        <v>335</v>
      </c>
      <c r="O28" s="4">
        <v>16</v>
      </c>
      <c r="P28" s="167">
        <f t="shared" si="2"/>
        <v>40962</v>
      </c>
      <c r="Q28" s="165" t="s">
        <v>80</v>
      </c>
      <c r="R28" s="66" t="s">
        <v>96</v>
      </c>
      <c r="S28" s="66" t="s">
        <v>102</v>
      </c>
      <c r="T28" s="64">
        <v>290</v>
      </c>
      <c r="U28" s="174">
        <v>30</v>
      </c>
      <c r="V28" s="82"/>
      <c r="W28" s="85"/>
    </row>
    <row r="29" spans="1:23" ht="15.75">
      <c r="A29" s="4">
        <v>17</v>
      </c>
      <c r="B29" s="54">
        <f t="shared" si="0"/>
        <v>40963</v>
      </c>
      <c r="C29" s="146">
        <v>0.5972222222222222</v>
      </c>
      <c r="D29" s="80" t="s">
        <v>53</v>
      </c>
      <c r="E29" s="66" t="s">
        <v>54</v>
      </c>
      <c r="F29" s="66" t="s">
        <v>55</v>
      </c>
      <c r="G29" s="64">
        <v>314</v>
      </c>
      <c r="H29" s="4">
        <v>17</v>
      </c>
      <c r="I29" s="54">
        <f t="shared" si="1"/>
        <v>40963</v>
      </c>
      <c r="J29" s="146">
        <v>0.6979166666666666</v>
      </c>
      <c r="K29" s="144" t="s">
        <v>62</v>
      </c>
      <c r="L29" s="152">
        <v>652</v>
      </c>
      <c r="M29" s="66" t="s">
        <v>67</v>
      </c>
      <c r="N29" s="64">
        <f>G29-5</f>
        <v>309</v>
      </c>
      <c r="O29" s="4">
        <v>17</v>
      </c>
      <c r="P29" s="167">
        <f t="shared" si="2"/>
        <v>40963</v>
      </c>
      <c r="Q29" s="165" t="s">
        <v>80</v>
      </c>
      <c r="R29" s="66" t="s">
        <v>97</v>
      </c>
      <c r="S29" s="66" t="s">
        <v>102</v>
      </c>
      <c r="T29" s="64">
        <v>275</v>
      </c>
      <c r="U29" s="174">
        <v>36</v>
      </c>
      <c r="V29" s="82"/>
      <c r="W29" s="85"/>
    </row>
    <row r="30" spans="1:23" ht="15.75">
      <c r="A30" s="4">
        <v>18</v>
      </c>
      <c r="B30" s="54">
        <f t="shared" si="0"/>
        <v>40964</v>
      </c>
      <c r="C30" s="147">
        <v>0.7569444444444445</v>
      </c>
      <c r="D30" s="80" t="s">
        <v>53</v>
      </c>
      <c r="E30" s="66" t="s">
        <v>54</v>
      </c>
      <c r="F30" s="66" t="s">
        <v>55</v>
      </c>
      <c r="G30" s="64">
        <v>296</v>
      </c>
      <c r="H30" s="4">
        <v>18</v>
      </c>
      <c r="I30" s="54">
        <f t="shared" si="1"/>
        <v>40964</v>
      </c>
      <c r="J30" s="146">
        <v>0.6458333333333334</v>
      </c>
      <c r="K30" s="144" t="s">
        <v>62</v>
      </c>
      <c r="L30" s="152">
        <v>145</v>
      </c>
      <c r="M30" s="66" t="s">
        <v>67</v>
      </c>
      <c r="N30" s="64">
        <f>G30-10</f>
        <v>286</v>
      </c>
      <c r="O30" s="4">
        <v>18</v>
      </c>
      <c r="P30" s="167">
        <f t="shared" si="2"/>
        <v>40964</v>
      </c>
      <c r="Q30" s="165" t="s">
        <v>80</v>
      </c>
      <c r="R30" s="66" t="s">
        <v>98</v>
      </c>
      <c r="S30" s="66" t="s">
        <v>102</v>
      </c>
      <c r="T30" s="64">
        <v>285</v>
      </c>
      <c r="U30" s="174">
        <v>24</v>
      </c>
      <c r="V30" s="82"/>
      <c r="W30" s="85"/>
    </row>
    <row r="31" spans="1:23" ht="15.75">
      <c r="A31" s="4">
        <v>19</v>
      </c>
      <c r="B31" s="54">
        <f t="shared" si="0"/>
        <v>40965</v>
      </c>
      <c r="C31" s="146">
        <v>0.6979166666666666</v>
      </c>
      <c r="D31" s="80" t="s">
        <v>53</v>
      </c>
      <c r="E31" s="66" t="s">
        <v>54</v>
      </c>
      <c r="F31" s="66" t="s">
        <v>55</v>
      </c>
      <c r="G31" s="64">
        <v>344</v>
      </c>
      <c r="H31" s="4">
        <v>19</v>
      </c>
      <c r="I31" s="54">
        <f t="shared" si="1"/>
        <v>40965</v>
      </c>
      <c r="J31" s="146">
        <v>0.4479166666666667</v>
      </c>
      <c r="K31" s="144" t="s">
        <v>62</v>
      </c>
      <c r="L31" s="152">
        <v>218</v>
      </c>
      <c r="M31" s="66" t="s">
        <v>67</v>
      </c>
      <c r="N31" s="64">
        <f>G31-15</f>
        <v>329</v>
      </c>
      <c r="O31" s="4">
        <v>19</v>
      </c>
      <c r="P31" s="167">
        <f t="shared" si="2"/>
        <v>40965</v>
      </c>
      <c r="Q31" s="165" t="s">
        <v>80</v>
      </c>
      <c r="R31" s="66" t="s">
        <v>99</v>
      </c>
      <c r="S31" s="66" t="s">
        <v>102</v>
      </c>
      <c r="T31" s="64">
        <v>320</v>
      </c>
      <c r="U31" s="174">
        <v>60</v>
      </c>
      <c r="V31" s="82"/>
      <c r="W31" s="85"/>
    </row>
    <row r="32" spans="1:23" ht="15.75">
      <c r="A32" s="4">
        <v>20</v>
      </c>
      <c r="B32" s="54">
        <f t="shared" si="0"/>
        <v>40966</v>
      </c>
      <c r="C32" s="146">
        <v>0.6458333333333334</v>
      </c>
      <c r="D32" s="80" t="s">
        <v>53</v>
      </c>
      <c r="E32" s="66" t="s">
        <v>54</v>
      </c>
      <c r="F32" s="66" t="s">
        <v>55</v>
      </c>
      <c r="G32" s="64">
        <v>350</v>
      </c>
      <c r="H32" s="4">
        <v>20</v>
      </c>
      <c r="I32" s="54">
        <f t="shared" si="1"/>
        <v>40966</v>
      </c>
      <c r="J32" s="146">
        <v>0.8194444444444445</v>
      </c>
      <c r="K32" s="144" t="s">
        <v>62</v>
      </c>
      <c r="L32" s="152">
        <v>891</v>
      </c>
      <c r="M32" s="66" t="s">
        <v>67</v>
      </c>
      <c r="N32" s="64">
        <f>G32-5</f>
        <v>345</v>
      </c>
      <c r="O32" s="4">
        <v>20</v>
      </c>
      <c r="P32" s="167">
        <f t="shared" si="2"/>
        <v>40966</v>
      </c>
      <c r="Q32" s="165" t="s">
        <v>80</v>
      </c>
      <c r="R32" s="66" t="s">
        <v>100</v>
      </c>
      <c r="S32" s="66" t="s">
        <v>102</v>
      </c>
      <c r="T32" s="64">
        <v>280</v>
      </c>
      <c r="U32" s="174">
        <v>30</v>
      </c>
      <c r="V32" s="82"/>
      <c r="W32" s="85"/>
    </row>
    <row r="33" spans="1:23" ht="15.75">
      <c r="A33" s="4">
        <v>21</v>
      </c>
      <c r="B33" s="54">
        <f t="shared" si="0"/>
        <v>40967</v>
      </c>
      <c r="C33" s="146">
        <v>0.4479166666666667</v>
      </c>
      <c r="D33" s="80" t="s">
        <v>53</v>
      </c>
      <c r="E33" s="66" t="s">
        <v>54</v>
      </c>
      <c r="F33" s="66" t="s">
        <v>55</v>
      </c>
      <c r="G33" s="64">
        <v>338</v>
      </c>
      <c r="H33" s="4">
        <v>21</v>
      </c>
      <c r="I33" s="54">
        <f t="shared" si="1"/>
        <v>40967</v>
      </c>
      <c r="J33" s="146">
        <v>0.7847222222222222</v>
      </c>
      <c r="K33" s="144" t="s">
        <v>62</v>
      </c>
      <c r="L33" s="152">
        <v>891</v>
      </c>
      <c r="M33" s="66" t="s">
        <v>67</v>
      </c>
      <c r="N33" s="64">
        <f>G33-10</f>
        <v>328</v>
      </c>
      <c r="O33" s="4">
        <v>21</v>
      </c>
      <c r="P33" s="167">
        <f t="shared" si="2"/>
        <v>40967</v>
      </c>
      <c r="Q33" s="165" t="s">
        <v>80</v>
      </c>
      <c r="R33" s="66" t="s">
        <v>101</v>
      </c>
      <c r="S33" s="66" t="s">
        <v>102</v>
      </c>
      <c r="T33" s="64">
        <v>295</v>
      </c>
      <c r="U33" s="174">
        <v>54</v>
      </c>
      <c r="V33" s="82"/>
      <c r="W33" s="85"/>
    </row>
    <row r="34" spans="1:23" ht="15.75">
      <c r="A34" s="4">
        <v>22</v>
      </c>
      <c r="B34" s="54">
        <f t="shared" si="0"/>
        <v>40968</v>
      </c>
      <c r="C34" s="146">
        <v>0.8194444444444445</v>
      </c>
      <c r="D34" s="80" t="s">
        <v>53</v>
      </c>
      <c r="E34" s="66" t="s">
        <v>54</v>
      </c>
      <c r="F34" s="66" t="s">
        <v>55</v>
      </c>
      <c r="G34" s="64">
        <v>320</v>
      </c>
      <c r="H34" s="4">
        <v>22</v>
      </c>
      <c r="I34" s="54">
        <f t="shared" si="1"/>
        <v>40968</v>
      </c>
      <c r="J34" s="146">
        <v>0.6979166666666666</v>
      </c>
      <c r="K34" s="144" t="s">
        <v>62</v>
      </c>
      <c r="L34" s="152">
        <v>652</v>
      </c>
      <c r="M34" s="66" t="s">
        <v>67</v>
      </c>
      <c r="N34" s="64">
        <f>G34-15</f>
        <v>305</v>
      </c>
      <c r="O34" s="4">
        <v>22</v>
      </c>
      <c r="P34" s="168"/>
      <c r="Q34" s="165"/>
      <c r="R34" s="66"/>
      <c r="S34" s="66"/>
      <c r="T34" s="64"/>
      <c r="U34" s="81"/>
      <c r="V34" s="82"/>
      <c r="W34" s="85"/>
    </row>
    <row r="35" spans="1:23" ht="15.75">
      <c r="A35" s="4">
        <v>23</v>
      </c>
      <c r="B35" s="54">
        <f t="shared" si="0"/>
        <v>40969</v>
      </c>
      <c r="C35" s="146">
        <v>0.7847222222222222</v>
      </c>
      <c r="D35" s="80" t="s">
        <v>53</v>
      </c>
      <c r="E35" s="66" t="s">
        <v>54</v>
      </c>
      <c r="F35" s="66" t="s">
        <v>55</v>
      </c>
      <c r="G35" s="64">
        <v>344</v>
      </c>
      <c r="H35" s="4">
        <v>23</v>
      </c>
      <c r="I35" s="54"/>
      <c r="J35" s="69"/>
      <c r="K35" s="144"/>
      <c r="L35" s="151"/>
      <c r="M35" s="66"/>
      <c r="N35" s="64"/>
      <c r="O35" s="4">
        <v>23</v>
      </c>
      <c r="P35" s="168"/>
      <c r="Q35" s="161"/>
      <c r="R35" s="66"/>
      <c r="S35" s="66"/>
      <c r="T35" s="64"/>
      <c r="U35" s="81"/>
      <c r="V35" s="83"/>
      <c r="W35" s="85"/>
    </row>
    <row r="36" spans="1:23" ht="15.75">
      <c r="A36" s="4">
        <v>24</v>
      </c>
      <c r="B36" s="56"/>
      <c r="C36" s="56"/>
      <c r="D36" s="64"/>
      <c r="E36" s="67"/>
      <c r="F36" s="67"/>
      <c r="G36" s="26"/>
      <c r="H36" s="4">
        <v>24</v>
      </c>
      <c r="I36" s="54"/>
      <c r="J36" s="69"/>
      <c r="K36" s="144"/>
      <c r="L36" s="151"/>
      <c r="M36" s="170"/>
      <c r="N36" s="171"/>
      <c r="O36" s="4">
        <v>24</v>
      </c>
      <c r="P36" s="89"/>
      <c r="Q36" s="162"/>
      <c r="R36" s="89"/>
      <c r="S36" s="66"/>
      <c r="T36" s="64"/>
      <c r="U36" s="81"/>
      <c r="V36" s="82"/>
      <c r="W36" s="85"/>
    </row>
    <row r="37" spans="1:23" ht="15.75">
      <c r="A37" s="4">
        <v>25</v>
      </c>
      <c r="B37" s="56"/>
      <c r="C37" s="56"/>
      <c r="D37" s="64"/>
      <c r="E37" s="67"/>
      <c r="F37" s="67"/>
      <c r="G37" s="26"/>
      <c r="H37" s="4">
        <v>25</v>
      </c>
      <c r="I37" s="27"/>
      <c r="J37" s="85"/>
      <c r="K37" s="27"/>
      <c r="M37" s="27"/>
      <c r="O37" s="4">
        <v>25</v>
      </c>
      <c r="P37" s="169"/>
      <c r="Q37" s="163"/>
      <c r="R37" s="84"/>
      <c r="S37" s="76"/>
      <c r="U37" s="27"/>
      <c r="V37" s="85"/>
      <c r="W37" s="85"/>
    </row>
    <row r="38" spans="1:23" ht="15.75">
      <c r="A38" s="4">
        <v>26</v>
      </c>
      <c r="B38" s="56"/>
      <c r="C38" s="56"/>
      <c r="D38" s="64"/>
      <c r="E38" s="67"/>
      <c r="F38" s="67"/>
      <c r="G38" s="26"/>
      <c r="H38" s="4">
        <v>26</v>
      </c>
      <c r="I38" s="27"/>
      <c r="J38" s="85"/>
      <c r="K38" s="27"/>
      <c r="M38" s="27"/>
      <c r="O38" s="4">
        <v>26</v>
      </c>
      <c r="P38" s="169"/>
      <c r="Q38" s="163"/>
      <c r="R38" s="84"/>
      <c r="S38" s="27"/>
      <c r="U38" s="27"/>
      <c r="V38" s="85"/>
      <c r="W38" s="85"/>
    </row>
    <row r="39" spans="1:23" ht="15.75">
      <c r="A39" s="4">
        <v>27</v>
      </c>
      <c r="B39" s="56"/>
      <c r="C39" s="56"/>
      <c r="D39" s="64"/>
      <c r="E39" s="67"/>
      <c r="F39" s="67"/>
      <c r="G39" s="26"/>
      <c r="H39" s="4">
        <v>27</v>
      </c>
      <c r="I39" s="27"/>
      <c r="J39" s="85"/>
      <c r="K39" s="27"/>
      <c r="M39" s="27"/>
      <c r="O39" s="4">
        <v>27</v>
      </c>
      <c r="P39" s="169"/>
      <c r="Q39" s="163"/>
      <c r="R39" s="84"/>
      <c r="S39" s="27"/>
      <c r="U39" s="27"/>
      <c r="V39" s="85"/>
      <c r="W39" s="85"/>
    </row>
    <row r="40" spans="1:23" ht="15.75">
      <c r="A40" s="4">
        <v>28</v>
      </c>
      <c r="B40" s="56"/>
      <c r="C40" s="56"/>
      <c r="D40" s="64"/>
      <c r="E40" s="67"/>
      <c r="F40" s="67"/>
      <c r="G40" s="26"/>
      <c r="H40" s="4">
        <v>28</v>
      </c>
      <c r="I40" s="27"/>
      <c r="J40" s="85"/>
      <c r="K40" s="27"/>
      <c r="M40" s="27"/>
      <c r="O40" s="4">
        <v>28</v>
      </c>
      <c r="P40" s="169"/>
      <c r="Q40" s="163"/>
      <c r="R40" s="84"/>
      <c r="S40" s="27"/>
      <c r="U40" s="27"/>
      <c r="V40" s="85"/>
      <c r="W40" s="85"/>
    </row>
    <row r="41" spans="1:23" ht="15.75">
      <c r="A41" s="4">
        <v>29</v>
      </c>
      <c r="B41" s="56"/>
      <c r="C41" s="56"/>
      <c r="D41" s="64"/>
      <c r="E41" s="67"/>
      <c r="F41" s="67"/>
      <c r="G41" s="26"/>
      <c r="H41" s="4">
        <v>29</v>
      </c>
      <c r="I41" s="27"/>
      <c r="J41" s="85"/>
      <c r="K41" s="27"/>
      <c r="M41" s="27"/>
      <c r="O41" s="4">
        <v>29</v>
      </c>
      <c r="P41" s="169"/>
      <c r="Q41" s="163"/>
      <c r="R41" s="84"/>
      <c r="S41" s="27"/>
      <c r="U41" s="27"/>
      <c r="V41" s="85"/>
      <c r="W41" s="85"/>
    </row>
    <row r="42" spans="1:23" ht="15.75">
      <c r="A42" s="4">
        <v>30</v>
      </c>
      <c r="B42" s="56"/>
      <c r="C42" s="56"/>
      <c r="D42" s="64"/>
      <c r="E42" s="67"/>
      <c r="F42" s="67"/>
      <c r="G42" s="26"/>
      <c r="H42" s="4">
        <v>30</v>
      </c>
      <c r="I42" s="27"/>
      <c r="J42" s="85"/>
      <c r="K42" s="27"/>
      <c r="M42" s="27"/>
      <c r="O42" s="4">
        <v>30</v>
      </c>
      <c r="P42" s="169"/>
      <c r="Q42" s="163"/>
      <c r="R42" s="84"/>
      <c r="S42" s="27"/>
      <c r="U42" s="27"/>
      <c r="V42" s="85"/>
      <c r="W42" s="85"/>
    </row>
    <row r="43" spans="1:23" ht="15.75">
      <c r="A43" s="4">
        <v>31</v>
      </c>
      <c r="B43" s="56"/>
      <c r="C43" s="56"/>
      <c r="D43" s="64"/>
      <c r="E43" s="67"/>
      <c r="F43" s="67"/>
      <c r="G43" s="26"/>
      <c r="H43" s="4">
        <v>31</v>
      </c>
      <c r="I43" s="27"/>
      <c r="J43" s="85"/>
      <c r="K43" s="27"/>
      <c r="M43" s="27"/>
      <c r="O43" s="4">
        <v>31</v>
      </c>
      <c r="P43" s="169"/>
      <c r="Q43" s="163"/>
      <c r="R43" s="84"/>
      <c r="S43" s="27"/>
      <c r="U43" s="27"/>
      <c r="V43" s="85"/>
      <c r="W43" s="85"/>
    </row>
    <row r="44" spans="1:23" ht="15.75">
      <c r="A44" s="4">
        <v>32</v>
      </c>
      <c r="B44" s="56"/>
      <c r="C44" s="56"/>
      <c r="D44" s="64"/>
      <c r="E44" s="67"/>
      <c r="F44" s="67"/>
      <c r="G44" s="26"/>
      <c r="H44" s="4">
        <v>32</v>
      </c>
      <c r="I44" s="27"/>
      <c r="J44" s="85"/>
      <c r="K44" s="27"/>
      <c r="M44" s="27"/>
      <c r="O44" s="4">
        <v>32</v>
      </c>
      <c r="P44" s="169"/>
      <c r="Q44" s="163"/>
      <c r="R44" s="84"/>
      <c r="S44" s="27"/>
      <c r="U44" s="27"/>
      <c r="V44" s="85"/>
      <c r="W44" s="85"/>
    </row>
    <row r="45" spans="1:23" ht="15.75">
      <c r="A45" s="4">
        <v>33</v>
      </c>
      <c r="B45" s="56"/>
      <c r="C45" s="56"/>
      <c r="D45" s="64"/>
      <c r="E45" s="67"/>
      <c r="F45" s="67"/>
      <c r="G45" s="26"/>
      <c r="H45" s="4">
        <v>33</v>
      </c>
      <c r="I45" s="27"/>
      <c r="J45" s="85"/>
      <c r="K45" s="27"/>
      <c r="M45" s="27"/>
      <c r="O45" s="4">
        <v>33</v>
      </c>
      <c r="P45" s="169"/>
      <c r="Q45" s="163"/>
      <c r="R45" s="84"/>
      <c r="S45" s="27"/>
      <c r="U45" s="27"/>
      <c r="V45" s="85"/>
      <c r="W45" s="85"/>
    </row>
    <row r="46" spans="1:23" ht="15.75">
      <c r="A46" s="4">
        <v>34</v>
      </c>
      <c r="B46" s="56"/>
      <c r="C46" s="56"/>
      <c r="D46" s="64"/>
      <c r="E46" s="67"/>
      <c r="F46" s="67"/>
      <c r="G46" s="26"/>
      <c r="H46" s="4">
        <v>34</v>
      </c>
      <c r="I46" s="27"/>
      <c r="J46" s="85"/>
      <c r="K46" s="27"/>
      <c r="M46" s="27"/>
      <c r="O46" s="4">
        <v>34</v>
      </c>
      <c r="P46" s="169"/>
      <c r="Q46" s="163"/>
      <c r="R46" s="84"/>
      <c r="S46" s="27"/>
      <c r="U46" s="27"/>
      <c r="V46" s="85"/>
      <c r="W46" s="85"/>
    </row>
    <row r="47" spans="1:23" ht="15.75">
      <c r="A47" s="4">
        <v>35</v>
      </c>
      <c r="B47" s="56"/>
      <c r="C47" s="56"/>
      <c r="D47" s="64"/>
      <c r="E47" s="67"/>
      <c r="F47" s="67"/>
      <c r="G47" s="26"/>
      <c r="H47" s="4">
        <v>35</v>
      </c>
      <c r="I47" s="27"/>
      <c r="J47" s="85"/>
      <c r="K47" s="27"/>
      <c r="M47" s="27"/>
      <c r="O47" s="4">
        <v>35</v>
      </c>
      <c r="P47" s="169"/>
      <c r="Q47" s="163"/>
      <c r="R47" s="84"/>
      <c r="S47" s="27"/>
      <c r="U47" s="27"/>
      <c r="V47" s="85"/>
      <c r="W47" s="85"/>
    </row>
    <row r="48" spans="1:23" ht="15.75">
      <c r="A48" s="4">
        <v>36</v>
      </c>
      <c r="B48" s="56"/>
      <c r="C48" s="56"/>
      <c r="D48" s="64"/>
      <c r="E48" s="67"/>
      <c r="F48" s="67"/>
      <c r="G48" s="26"/>
      <c r="H48" s="4">
        <v>36</v>
      </c>
      <c r="I48" s="27"/>
      <c r="J48" s="85"/>
      <c r="K48" s="27"/>
      <c r="M48" s="27"/>
      <c r="O48" s="4">
        <v>36</v>
      </c>
      <c r="P48" s="169"/>
      <c r="Q48" s="163"/>
      <c r="R48" s="84"/>
      <c r="S48" s="27"/>
      <c r="U48" s="27"/>
      <c r="V48" s="85"/>
      <c r="W48" s="85"/>
    </row>
    <row r="49" spans="1:23" ht="15.75">
      <c r="A49" s="4">
        <v>37</v>
      </c>
      <c r="B49" s="56"/>
      <c r="C49" s="56"/>
      <c r="D49" s="64"/>
      <c r="E49" s="67"/>
      <c r="F49" s="67"/>
      <c r="G49" s="26"/>
      <c r="H49" s="4">
        <v>37</v>
      </c>
      <c r="I49" s="27"/>
      <c r="J49" s="85"/>
      <c r="K49" s="27"/>
      <c r="M49" s="27"/>
      <c r="O49" s="4">
        <v>37</v>
      </c>
      <c r="P49" s="169"/>
      <c r="Q49" s="163"/>
      <c r="R49" s="84"/>
      <c r="S49" s="27"/>
      <c r="U49" s="27"/>
      <c r="V49" s="85"/>
      <c r="W49" s="85"/>
    </row>
    <row r="50" spans="1:23" ht="15.75">
      <c r="A50" s="4">
        <v>38</v>
      </c>
      <c r="B50" s="56"/>
      <c r="C50" s="56"/>
      <c r="D50" s="64"/>
      <c r="E50" s="67"/>
      <c r="F50" s="67"/>
      <c r="G50" s="26"/>
      <c r="H50" s="4">
        <v>38</v>
      </c>
      <c r="I50" s="27"/>
      <c r="J50" s="85"/>
      <c r="K50" s="27"/>
      <c r="M50" s="27"/>
      <c r="O50" s="4">
        <v>38</v>
      </c>
      <c r="P50" s="169"/>
      <c r="Q50" s="163"/>
      <c r="R50" s="84"/>
      <c r="S50" s="27"/>
      <c r="U50" s="27"/>
      <c r="V50" s="85"/>
      <c r="W50" s="85"/>
    </row>
    <row r="51" spans="1:23" ht="15.75">
      <c r="A51" s="4">
        <v>39</v>
      </c>
      <c r="B51" s="56"/>
      <c r="C51" s="56"/>
      <c r="D51" s="64"/>
      <c r="E51" s="67"/>
      <c r="F51" s="67"/>
      <c r="G51" s="26"/>
      <c r="H51" s="4">
        <v>39</v>
      </c>
      <c r="I51" s="27"/>
      <c r="J51" s="85"/>
      <c r="K51" s="27"/>
      <c r="M51" s="27"/>
      <c r="O51" s="4">
        <v>39</v>
      </c>
      <c r="P51" s="169"/>
      <c r="Q51" s="163"/>
      <c r="R51" s="84"/>
      <c r="S51" s="27"/>
      <c r="U51" s="27"/>
      <c r="V51" s="85"/>
      <c r="W51" s="85"/>
    </row>
    <row r="52" spans="1:23" ht="15.75">
      <c r="A52" s="4">
        <v>40</v>
      </c>
      <c r="B52" s="56"/>
      <c r="C52" s="56"/>
      <c r="D52" s="64"/>
      <c r="E52" s="67"/>
      <c r="F52" s="84"/>
      <c r="G52" s="27"/>
      <c r="H52" s="4">
        <v>40</v>
      </c>
      <c r="I52" s="27"/>
      <c r="J52" s="85"/>
      <c r="K52" s="27"/>
      <c r="M52" s="27"/>
      <c r="O52" s="4">
        <v>40</v>
      </c>
      <c r="P52" s="169"/>
      <c r="Q52" s="163"/>
      <c r="R52" s="84"/>
      <c r="S52" s="27"/>
      <c r="U52" s="27"/>
      <c r="V52" s="85"/>
      <c r="W52" s="85"/>
    </row>
  </sheetData>
  <sheetProtection/>
  <printOptions/>
  <pageMargins left="0.53" right="0.55" top="0.51" bottom="0.5" header="0.5" footer="0.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68"/>
  <sheetViews>
    <sheetView zoomScalePageLayoutView="0" workbookViewId="0" topLeftCell="A1">
      <selection activeCell="A1" sqref="A1:IV65536"/>
    </sheetView>
  </sheetViews>
  <sheetFormatPr defaultColWidth="9.140625" defaultRowHeight="12.75" customHeight="1"/>
  <cols>
    <col min="1" max="1" width="11.00390625" style="85" customWidth="1"/>
    <col min="2" max="2" width="9.57421875" style="86" customWidth="1"/>
    <col min="3" max="3" width="15.7109375" style="86" customWidth="1"/>
    <col min="4" max="4" width="9.7109375" style="86" customWidth="1"/>
    <col min="5" max="5" width="8.7109375" style="86" customWidth="1"/>
    <col min="6" max="12" width="0.13671875" style="91" customWidth="1"/>
    <col min="13" max="13" width="0.13671875" style="92" customWidth="1"/>
    <col min="14" max="14" width="17.421875" style="92" customWidth="1"/>
    <col min="15" max="15" width="10.28125" style="92" customWidth="1"/>
    <col min="16" max="24" width="9.140625" style="85" customWidth="1"/>
    <col min="25" max="28" width="9.140625" style="92" customWidth="1"/>
    <col min="29" max="16384" width="9.140625" style="85" customWidth="1"/>
  </cols>
  <sheetData>
    <row r="1" spans="1:14" s="92" customFormat="1" ht="17.25" customHeight="1">
      <c r="A1" s="184"/>
      <c r="B1" s="184"/>
      <c r="C1" s="193"/>
      <c r="D1" s="194"/>
      <c r="E1" s="90"/>
      <c r="F1" s="91"/>
      <c r="G1" s="91"/>
      <c r="H1" s="91"/>
      <c r="I1" s="91"/>
      <c r="J1" s="91"/>
      <c r="K1" s="91"/>
      <c r="L1" s="91"/>
      <c r="N1" s="93"/>
    </row>
    <row r="2" spans="1:14" s="92" customFormat="1" ht="12.75" customHeight="1">
      <c r="A2" s="190"/>
      <c r="B2" s="190"/>
      <c r="C2" s="94"/>
      <c r="D2" s="95"/>
      <c r="E2" s="95"/>
      <c r="F2" s="91"/>
      <c r="G2" s="91"/>
      <c r="H2" s="91"/>
      <c r="I2" s="91"/>
      <c r="J2" s="91"/>
      <c r="K2" s="91"/>
      <c r="L2" s="91"/>
      <c r="N2" s="93"/>
    </row>
    <row r="3" spans="1:14" s="92" customFormat="1" ht="12.75" customHeight="1">
      <c r="A3" s="190"/>
      <c r="B3" s="190"/>
      <c r="C3" s="191"/>
      <c r="D3" s="192"/>
      <c r="E3" s="96"/>
      <c r="F3" s="91"/>
      <c r="G3" s="91"/>
      <c r="H3" s="91"/>
      <c r="I3" s="91"/>
      <c r="J3" s="91"/>
      <c r="K3" s="91"/>
      <c r="L3" s="91"/>
      <c r="N3" s="97"/>
    </row>
    <row r="4" spans="1:14" s="92" customFormat="1" ht="12.75" customHeight="1">
      <c r="A4" s="190"/>
      <c r="B4" s="190"/>
      <c r="C4" s="191"/>
      <c r="D4" s="192"/>
      <c r="E4" s="90"/>
      <c r="F4" s="91"/>
      <c r="G4" s="91"/>
      <c r="H4" s="91"/>
      <c r="I4" s="91"/>
      <c r="J4" s="91"/>
      <c r="K4" s="91"/>
      <c r="L4" s="91"/>
      <c r="N4" s="97"/>
    </row>
    <row r="5" spans="2:14" s="92" customFormat="1" ht="12.75" customHeight="1">
      <c r="B5" s="91"/>
      <c r="C5" s="91"/>
      <c r="D5" s="91"/>
      <c r="E5" s="90"/>
      <c r="F5" s="91"/>
      <c r="G5" s="91"/>
      <c r="H5" s="91"/>
      <c r="I5" s="91"/>
      <c r="J5" s="91"/>
      <c r="K5" s="91"/>
      <c r="L5" s="91"/>
      <c r="N5" s="97"/>
    </row>
    <row r="6" spans="1:14" ht="16.5" customHeight="1">
      <c r="A6" s="98"/>
      <c r="B6" s="99"/>
      <c r="C6" s="100"/>
      <c r="D6" s="100"/>
      <c r="E6" s="100"/>
      <c r="F6" s="9"/>
      <c r="G6" s="9"/>
      <c r="H6" s="9"/>
      <c r="I6" s="9"/>
      <c r="J6" s="9"/>
      <c r="K6" s="9"/>
      <c r="L6" s="9"/>
      <c r="M6" s="9"/>
      <c r="N6" s="95"/>
    </row>
    <row r="7" spans="1:15" ht="12.75" customHeight="1">
      <c r="A7" s="101"/>
      <c r="B7" s="102"/>
      <c r="D7" s="103"/>
      <c r="E7" s="104"/>
      <c r="F7" s="105"/>
      <c r="G7" s="106"/>
      <c r="H7" s="106"/>
      <c r="I7" s="106"/>
      <c r="J7" s="106"/>
      <c r="K7" s="107"/>
      <c r="L7" s="107"/>
      <c r="M7" s="108"/>
      <c r="N7" s="109"/>
      <c r="O7" s="110"/>
    </row>
    <row r="8" spans="1:15" ht="12.75" customHeight="1">
      <c r="A8" s="101"/>
      <c r="B8" s="102"/>
      <c r="D8" s="111"/>
      <c r="E8" s="112"/>
      <c r="F8" s="105"/>
      <c r="G8" s="106"/>
      <c r="H8" s="106"/>
      <c r="I8" s="106"/>
      <c r="J8" s="106"/>
      <c r="K8" s="107"/>
      <c r="L8" s="107"/>
      <c r="M8" s="108"/>
      <c r="N8" s="113"/>
      <c r="O8" s="114"/>
    </row>
    <row r="9" spans="1:15" ht="12.75" customHeight="1">
      <c r="A9" s="101"/>
      <c r="B9" s="102"/>
      <c r="D9" s="111"/>
      <c r="E9" s="112"/>
      <c r="F9" s="105"/>
      <c r="G9" s="106"/>
      <c r="H9" s="106"/>
      <c r="I9" s="106"/>
      <c r="J9" s="106"/>
      <c r="K9" s="107"/>
      <c r="L9" s="107"/>
      <c r="M9" s="108"/>
      <c r="N9" s="113"/>
      <c r="O9" s="114"/>
    </row>
    <row r="10" spans="1:15" ht="12.75" customHeight="1">
      <c r="A10" s="101"/>
      <c r="B10" s="102"/>
      <c r="D10" s="111"/>
      <c r="E10" s="112"/>
      <c r="F10" s="105"/>
      <c r="G10" s="106"/>
      <c r="H10" s="106"/>
      <c r="I10" s="106"/>
      <c r="J10" s="106"/>
      <c r="K10" s="107"/>
      <c r="L10" s="107"/>
      <c r="M10" s="108"/>
      <c r="N10" s="113"/>
      <c r="O10" s="114"/>
    </row>
    <row r="11" spans="1:15" ht="12.75" customHeight="1">
      <c r="A11" s="101"/>
      <c r="B11" s="102"/>
      <c r="D11" s="111"/>
      <c r="E11" s="112"/>
      <c r="F11" s="105"/>
      <c r="G11" s="106"/>
      <c r="H11" s="106"/>
      <c r="I11" s="106"/>
      <c r="J11" s="106"/>
      <c r="K11" s="107"/>
      <c r="L11" s="107"/>
      <c r="M11" s="108"/>
      <c r="N11" s="115"/>
      <c r="O11" s="114"/>
    </row>
    <row r="12" spans="1:15" ht="12.75" customHeight="1">
      <c r="A12" s="101"/>
      <c r="B12" s="102"/>
      <c r="D12" s="111"/>
      <c r="E12" s="112"/>
      <c r="F12" s="105"/>
      <c r="G12" s="106"/>
      <c r="H12" s="106"/>
      <c r="I12" s="106"/>
      <c r="J12" s="106"/>
      <c r="K12" s="107"/>
      <c r="L12" s="107"/>
      <c r="M12" s="108"/>
      <c r="N12" s="115"/>
      <c r="O12" s="116"/>
    </row>
    <row r="13" spans="1:15" ht="12.75" customHeight="1">
      <c r="A13" s="101"/>
      <c r="B13" s="102"/>
      <c r="D13" s="111"/>
      <c r="E13" s="112"/>
      <c r="F13" s="105"/>
      <c r="G13" s="106"/>
      <c r="H13" s="106"/>
      <c r="I13" s="106"/>
      <c r="J13" s="106"/>
      <c r="K13" s="107"/>
      <c r="L13" s="107"/>
      <c r="M13" s="108"/>
      <c r="N13" s="115"/>
      <c r="O13" s="116"/>
    </row>
    <row r="14" spans="1:15" ht="12.75" customHeight="1">
      <c r="A14" s="101"/>
      <c r="B14" s="102"/>
      <c r="D14" s="111"/>
      <c r="E14" s="112"/>
      <c r="F14" s="105"/>
      <c r="G14" s="106"/>
      <c r="H14" s="106"/>
      <c r="I14" s="106"/>
      <c r="J14" s="106"/>
      <c r="K14" s="107"/>
      <c r="L14" s="107"/>
      <c r="M14" s="108"/>
      <c r="N14" s="115"/>
      <c r="O14" s="114"/>
    </row>
    <row r="15" spans="1:13" ht="12.75" customHeight="1">
      <c r="A15" s="101"/>
      <c r="B15" s="102"/>
      <c r="D15" s="111"/>
      <c r="E15" s="112"/>
      <c r="F15" s="105"/>
      <c r="G15" s="106"/>
      <c r="H15" s="106"/>
      <c r="I15" s="106"/>
      <c r="J15" s="106"/>
      <c r="K15" s="107"/>
      <c r="L15" s="107"/>
      <c r="M15" s="108"/>
    </row>
    <row r="16" spans="1:13" ht="12.75" customHeight="1">
      <c r="A16" s="101"/>
      <c r="B16" s="102"/>
      <c r="D16" s="111"/>
      <c r="E16" s="112"/>
      <c r="F16" s="105"/>
      <c r="G16" s="106"/>
      <c r="H16" s="106"/>
      <c r="I16" s="106"/>
      <c r="J16" s="106"/>
      <c r="K16" s="107"/>
      <c r="L16" s="107"/>
      <c r="M16" s="108"/>
    </row>
    <row r="17" spans="1:13" ht="12.75" customHeight="1">
      <c r="A17" s="101"/>
      <c r="B17" s="102"/>
      <c r="D17" s="111"/>
      <c r="E17" s="112"/>
      <c r="F17" s="105"/>
      <c r="G17" s="106"/>
      <c r="H17" s="106"/>
      <c r="I17" s="106"/>
      <c r="J17" s="106"/>
      <c r="K17" s="107"/>
      <c r="L17" s="107"/>
      <c r="M17" s="108"/>
    </row>
    <row r="18" spans="1:13" ht="12.75" customHeight="1">
      <c r="A18" s="101"/>
      <c r="B18" s="102"/>
      <c r="D18" s="111"/>
      <c r="E18" s="112"/>
      <c r="F18" s="105"/>
      <c r="G18" s="106"/>
      <c r="H18" s="106"/>
      <c r="I18" s="106"/>
      <c r="J18" s="106"/>
      <c r="K18" s="107"/>
      <c r="L18" s="107"/>
      <c r="M18" s="108"/>
    </row>
    <row r="19" spans="1:13" ht="12.75" customHeight="1">
      <c r="A19" s="101"/>
      <c r="B19" s="102"/>
      <c r="D19" s="111"/>
      <c r="E19" s="112"/>
      <c r="F19" s="105"/>
      <c r="G19" s="106"/>
      <c r="H19" s="106"/>
      <c r="I19" s="106"/>
      <c r="J19" s="106"/>
      <c r="K19" s="107"/>
      <c r="L19" s="107"/>
      <c r="M19" s="108"/>
    </row>
    <row r="20" spans="1:14" ht="12.75" customHeight="1">
      <c r="A20" s="101"/>
      <c r="B20" s="102"/>
      <c r="D20" s="111"/>
      <c r="E20" s="112"/>
      <c r="F20" s="105"/>
      <c r="G20" s="106"/>
      <c r="H20" s="106"/>
      <c r="I20" s="106"/>
      <c r="J20" s="106"/>
      <c r="K20" s="107"/>
      <c r="L20" s="107"/>
      <c r="M20" s="108"/>
      <c r="N20" s="117"/>
    </row>
    <row r="21" spans="1:14" ht="12.75" customHeight="1">
      <c r="A21" s="101"/>
      <c r="B21" s="102"/>
      <c r="D21" s="111"/>
      <c r="E21" s="112"/>
      <c r="F21" s="105"/>
      <c r="G21" s="106"/>
      <c r="H21" s="106"/>
      <c r="I21" s="106"/>
      <c r="J21" s="106"/>
      <c r="K21" s="107"/>
      <c r="L21" s="107"/>
      <c r="M21" s="108"/>
      <c r="N21" s="117"/>
    </row>
    <row r="22" spans="1:13" ht="12.75" customHeight="1">
      <c r="A22" s="101"/>
      <c r="B22" s="102"/>
      <c r="D22" s="111"/>
      <c r="E22" s="112"/>
      <c r="F22" s="105"/>
      <c r="G22" s="106"/>
      <c r="H22" s="106"/>
      <c r="I22" s="106"/>
      <c r="J22" s="106"/>
      <c r="K22" s="107"/>
      <c r="L22" s="107"/>
      <c r="M22" s="108"/>
    </row>
    <row r="23" spans="1:13" ht="12.75" customHeight="1">
      <c r="A23" s="101"/>
      <c r="B23" s="102"/>
      <c r="D23" s="111"/>
      <c r="E23" s="112"/>
      <c r="F23" s="105"/>
      <c r="G23" s="106"/>
      <c r="H23" s="106"/>
      <c r="I23" s="106"/>
      <c r="J23" s="106"/>
      <c r="K23" s="107"/>
      <c r="L23" s="107"/>
      <c r="M23" s="108"/>
    </row>
    <row r="24" spans="1:13" ht="12.75" customHeight="1">
      <c r="A24" s="101"/>
      <c r="B24" s="102"/>
      <c r="D24" s="111"/>
      <c r="E24" s="118"/>
      <c r="F24" s="105"/>
      <c r="G24" s="106"/>
      <c r="H24" s="106"/>
      <c r="I24" s="106"/>
      <c r="J24" s="106"/>
      <c r="K24" s="107"/>
      <c r="L24" s="107"/>
      <c r="M24" s="108"/>
    </row>
    <row r="25" spans="1:13" ht="12.75" customHeight="1">
      <c r="A25" s="101"/>
      <c r="B25" s="102"/>
      <c r="D25" s="111"/>
      <c r="E25" s="118"/>
      <c r="F25" s="105"/>
      <c r="G25" s="106"/>
      <c r="H25" s="106"/>
      <c r="I25" s="106"/>
      <c r="J25" s="106"/>
      <c r="K25" s="107"/>
      <c r="L25" s="107"/>
      <c r="M25" s="108"/>
    </row>
    <row r="26" spans="1:15" ht="12.75" customHeight="1">
      <c r="A26" s="101"/>
      <c r="B26" s="102"/>
      <c r="D26" s="111"/>
      <c r="E26" s="118"/>
      <c r="F26" s="105"/>
      <c r="G26" s="106"/>
      <c r="H26" s="106"/>
      <c r="I26" s="106"/>
      <c r="J26" s="106"/>
      <c r="K26" s="107"/>
      <c r="L26" s="107"/>
      <c r="M26" s="108"/>
      <c r="N26" s="109"/>
      <c r="O26" s="110"/>
    </row>
    <row r="27" spans="1:15" ht="12.75" customHeight="1">
      <c r="A27" s="101"/>
      <c r="B27" s="119"/>
      <c r="D27" s="111"/>
      <c r="E27" s="118"/>
      <c r="F27" s="105"/>
      <c r="G27" s="106"/>
      <c r="H27" s="106"/>
      <c r="I27" s="106"/>
      <c r="J27" s="106"/>
      <c r="K27" s="107"/>
      <c r="L27" s="107"/>
      <c r="M27" s="108"/>
      <c r="N27" s="113"/>
      <c r="O27" s="114"/>
    </row>
    <row r="28" spans="1:15" ht="12.75" customHeight="1">
      <c r="A28" s="101"/>
      <c r="B28" s="119"/>
      <c r="D28" s="111"/>
      <c r="E28" s="118"/>
      <c r="F28" s="105"/>
      <c r="G28" s="106"/>
      <c r="H28" s="106"/>
      <c r="I28" s="106"/>
      <c r="J28" s="106"/>
      <c r="K28" s="107"/>
      <c r="L28" s="107"/>
      <c r="M28" s="108"/>
      <c r="N28" s="113"/>
      <c r="O28" s="114"/>
    </row>
    <row r="29" spans="1:15" ht="12.75" customHeight="1">
      <c r="A29" s="101"/>
      <c r="B29" s="119"/>
      <c r="D29" s="111"/>
      <c r="E29" s="118"/>
      <c r="F29" s="105"/>
      <c r="G29" s="106"/>
      <c r="H29" s="106"/>
      <c r="I29" s="106"/>
      <c r="J29" s="106"/>
      <c r="K29" s="107"/>
      <c r="L29" s="107"/>
      <c r="M29" s="108"/>
      <c r="N29" s="120"/>
      <c r="O29" s="114"/>
    </row>
    <row r="30" spans="1:15" ht="12.75" customHeight="1">
      <c r="A30" s="101"/>
      <c r="B30" s="119"/>
      <c r="D30" s="111"/>
      <c r="E30" s="118"/>
      <c r="F30" s="105"/>
      <c r="G30" s="106"/>
      <c r="H30" s="106"/>
      <c r="I30" s="106"/>
      <c r="J30" s="106"/>
      <c r="K30" s="107"/>
      <c r="L30" s="107"/>
      <c r="M30" s="108"/>
      <c r="N30" s="115"/>
      <c r="O30" s="114"/>
    </row>
    <row r="31" spans="1:15" ht="12.75" customHeight="1">
      <c r="A31" s="101"/>
      <c r="B31" s="119"/>
      <c r="D31" s="111"/>
      <c r="E31" s="104"/>
      <c r="F31" s="105"/>
      <c r="G31" s="106"/>
      <c r="H31" s="106"/>
      <c r="I31" s="106"/>
      <c r="J31" s="106"/>
      <c r="K31" s="107"/>
      <c r="L31" s="107"/>
      <c r="M31" s="108"/>
      <c r="N31" s="115"/>
      <c r="O31" s="114"/>
    </row>
    <row r="32" spans="1:13" ht="12.75" customHeight="1">
      <c r="A32" s="101"/>
      <c r="B32" s="119"/>
      <c r="D32" s="111"/>
      <c r="E32" s="104"/>
      <c r="F32" s="105"/>
      <c r="G32" s="106"/>
      <c r="H32" s="106"/>
      <c r="I32" s="106"/>
      <c r="J32" s="106"/>
      <c r="K32" s="107"/>
      <c r="L32" s="107"/>
      <c r="M32" s="108"/>
    </row>
    <row r="33" spans="1:13" ht="12.75" customHeight="1">
      <c r="A33" s="101"/>
      <c r="B33" s="119"/>
      <c r="D33" s="111"/>
      <c r="E33" s="104"/>
      <c r="F33" s="105"/>
      <c r="G33" s="106"/>
      <c r="H33" s="106"/>
      <c r="I33" s="106"/>
      <c r="J33" s="106"/>
      <c r="K33" s="107"/>
      <c r="L33" s="107"/>
      <c r="M33" s="108"/>
    </row>
    <row r="34" spans="1:13" ht="12.75" customHeight="1">
      <c r="A34" s="101"/>
      <c r="B34" s="119"/>
      <c r="D34" s="111"/>
      <c r="E34" s="104"/>
      <c r="F34" s="105"/>
      <c r="G34" s="106"/>
      <c r="H34" s="106"/>
      <c r="I34" s="106"/>
      <c r="J34" s="106"/>
      <c r="K34" s="107"/>
      <c r="L34" s="107"/>
      <c r="M34" s="108"/>
    </row>
    <row r="35" spans="1:13" ht="12.75" customHeight="1">
      <c r="A35" s="101"/>
      <c r="B35" s="119"/>
      <c r="D35" s="111"/>
      <c r="E35" s="104"/>
      <c r="F35" s="105"/>
      <c r="G35" s="106"/>
      <c r="H35" s="106"/>
      <c r="I35" s="106"/>
      <c r="J35" s="106"/>
      <c r="K35" s="107"/>
      <c r="L35" s="107"/>
      <c r="M35" s="108"/>
    </row>
    <row r="36" spans="1:13" ht="12.75" customHeight="1">
      <c r="A36" s="101"/>
      <c r="B36" s="119"/>
      <c r="D36" s="111"/>
      <c r="E36" s="121"/>
      <c r="F36" s="105"/>
      <c r="G36" s="106"/>
      <c r="H36" s="106"/>
      <c r="I36" s="106"/>
      <c r="J36" s="106"/>
      <c r="K36" s="107"/>
      <c r="L36" s="107"/>
      <c r="M36" s="108"/>
    </row>
    <row r="37" spans="1:13" ht="12.75" customHeight="1">
      <c r="A37" s="101"/>
      <c r="B37" s="119"/>
      <c r="D37" s="111"/>
      <c r="E37" s="121"/>
      <c r="F37" s="105"/>
      <c r="G37" s="106"/>
      <c r="H37" s="106"/>
      <c r="I37" s="106"/>
      <c r="J37" s="106"/>
      <c r="K37" s="107"/>
      <c r="L37" s="107"/>
      <c r="M37" s="108"/>
    </row>
    <row r="38" spans="1:24" ht="12.75" customHeight="1">
      <c r="A38" s="101"/>
      <c r="B38" s="119"/>
      <c r="D38" s="111"/>
      <c r="E38" s="121"/>
      <c r="F38" s="105"/>
      <c r="G38" s="106"/>
      <c r="H38" s="106"/>
      <c r="I38" s="106"/>
      <c r="J38" s="106"/>
      <c r="K38" s="107"/>
      <c r="L38" s="107"/>
      <c r="M38" s="108"/>
      <c r="P38" s="92"/>
      <c r="Q38" s="92"/>
      <c r="R38" s="92"/>
      <c r="S38" s="92"/>
      <c r="T38" s="92"/>
      <c r="U38" s="92"/>
      <c r="V38" s="92"/>
      <c r="W38" s="92"/>
      <c r="X38" s="92"/>
    </row>
    <row r="39" spans="1:24" ht="12.75" customHeight="1">
      <c r="A39" s="101"/>
      <c r="B39" s="119"/>
      <c r="D39" s="111"/>
      <c r="E39" s="121"/>
      <c r="F39" s="105"/>
      <c r="G39" s="106"/>
      <c r="H39" s="106"/>
      <c r="I39" s="106"/>
      <c r="J39" s="106"/>
      <c r="K39" s="107"/>
      <c r="L39" s="107"/>
      <c r="M39" s="108"/>
      <c r="P39" s="92"/>
      <c r="Q39" s="92"/>
      <c r="R39" s="92"/>
      <c r="S39" s="92"/>
      <c r="T39" s="92"/>
      <c r="U39" s="92"/>
      <c r="V39" s="92"/>
      <c r="W39" s="92"/>
      <c r="X39" s="92"/>
    </row>
    <row r="40" spans="1:24" ht="12.75" customHeight="1">
      <c r="A40" s="101"/>
      <c r="B40" s="119"/>
      <c r="D40" s="111"/>
      <c r="E40" s="121"/>
      <c r="F40" s="105"/>
      <c r="G40" s="106"/>
      <c r="H40" s="106"/>
      <c r="I40" s="106"/>
      <c r="J40" s="106"/>
      <c r="K40" s="107"/>
      <c r="L40" s="107"/>
      <c r="M40" s="108"/>
      <c r="P40" s="92"/>
      <c r="Q40" s="92"/>
      <c r="R40" s="92"/>
      <c r="S40" s="92"/>
      <c r="T40" s="92"/>
      <c r="U40" s="92"/>
      <c r="V40" s="92"/>
      <c r="W40" s="92"/>
      <c r="X40" s="92"/>
    </row>
    <row r="41" spans="1:24" ht="12.75" customHeight="1">
      <c r="A41" s="101"/>
      <c r="B41" s="119"/>
      <c r="D41" s="111"/>
      <c r="E41" s="121"/>
      <c r="F41" s="105"/>
      <c r="G41" s="106"/>
      <c r="H41" s="106"/>
      <c r="I41" s="106"/>
      <c r="J41" s="106"/>
      <c r="K41" s="107"/>
      <c r="L41" s="107"/>
      <c r="M41" s="108"/>
      <c r="P41" s="92"/>
      <c r="Q41" s="92"/>
      <c r="R41" s="92"/>
      <c r="S41" s="92"/>
      <c r="T41" s="92"/>
      <c r="U41" s="92"/>
      <c r="V41" s="92"/>
      <c r="W41" s="92"/>
      <c r="X41" s="92"/>
    </row>
    <row r="42" spans="1:24" ht="12.75" customHeight="1">
      <c r="A42" s="101"/>
      <c r="B42" s="119"/>
      <c r="D42" s="111"/>
      <c r="E42" s="121"/>
      <c r="F42" s="105"/>
      <c r="G42" s="106"/>
      <c r="H42" s="106"/>
      <c r="I42" s="106"/>
      <c r="J42" s="106"/>
      <c r="K42" s="107"/>
      <c r="L42" s="107"/>
      <c r="M42" s="108"/>
      <c r="P42" s="92"/>
      <c r="Q42" s="92"/>
      <c r="R42" s="92"/>
      <c r="S42" s="92"/>
      <c r="T42" s="92"/>
      <c r="U42" s="92"/>
      <c r="V42" s="92"/>
      <c r="W42" s="92"/>
      <c r="X42" s="92"/>
    </row>
    <row r="43" spans="1:24" ht="12.75" customHeight="1">
      <c r="A43" s="101"/>
      <c r="B43" s="119"/>
      <c r="D43" s="111"/>
      <c r="E43" s="121"/>
      <c r="F43" s="105"/>
      <c r="G43" s="106"/>
      <c r="H43" s="106"/>
      <c r="I43" s="106"/>
      <c r="J43" s="106"/>
      <c r="K43" s="107"/>
      <c r="L43" s="107"/>
      <c r="M43" s="108"/>
      <c r="P43" s="92"/>
      <c r="Q43" s="92"/>
      <c r="R43" s="92"/>
      <c r="S43" s="92"/>
      <c r="T43" s="92"/>
      <c r="U43" s="92"/>
      <c r="V43" s="92"/>
      <c r="W43" s="92"/>
      <c r="X43" s="92"/>
    </row>
    <row r="44" spans="1:24" ht="12.75" customHeight="1">
      <c r="A44" s="101"/>
      <c r="B44" s="119"/>
      <c r="D44" s="111"/>
      <c r="E44" s="121"/>
      <c r="F44" s="105"/>
      <c r="G44" s="106"/>
      <c r="H44" s="106"/>
      <c r="I44" s="106"/>
      <c r="J44" s="106"/>
      <c r="K44" s="107"/>
      <c r="L44" s="107"/>
      <c r="M44" s="108"/>
      <c r="P44" s="92"/>
      <c r="Q44" s="92"/>
      <c r="R44" s="92"/>
      <c r="S44" s="92"/>
      <c r="T44" s="92"/>
      <c r="U44" s="92"/>
      <c r="V44" s="92"/>
      <c r="W44" s="92"/>
      <c r="X44" s="92"/>
    </row>
    <row r="45" spans="1:24" ht="12.75" customHeight="1">
      <c r="A45" s="101"/>
      <c r="B45" s="119"/>
      <c r="D45" s="111"/>
      <c r="E45" s="121"/>
      <c r="F45" s="105"/>
      <c r="G45" s="106"/>
      <c r="H45" s="106"/>
      <c r="I45" s="106"/>
      <c r="J45" s="106"/>
      <c r="K45" s="107"/>
      <c r="L45" s="107"/>
      <c r="M45" s="108"/>
      <c r="P45" s="92"/>
      <c r="Q45" s="92"/>
      <c r="R45" s="92"/>
      <c r="S45" s="92"/>
      <c r="T45" s="92"/>
      <c r="U45" s="92"/>
      <c r="V45" s="92"/>
      <c r="W45" s="92"/>
      <c r="X45" s="92"/>
    </row>
    <row r="46" spans="1:24" ht="12.75" customHeight="1">
      <c r="A46" s="101"/>
      <c r="B46" s="119"/>
      <c r="D46" s="111"/>
      <c r="E46" s="121"/>
      <c r="F46" s="105"/>
      <c r="G46" s="106"/>
      <c r="H46" s="106"/>
      <c r="I46" s="106"/>
      <c r="J46" s="106"/>
      <c r="K46" s="107"/>
      <c r="L46" s="107"/>
      <c r="M46" s="108"/>
      <c r="P46" s="92"/>
      <c r="Q46" s="92"/>
      <c r="R46" s="92"/>
      <c r="S46" s="92"/>
      <c r="T46" s="92"/>
      <c r="U46" s="92"/>
      <c r="V46" s="92"/>
      <c r="W46" s="92"/>
      <c r="X46" s="92"/>
    </row>
    <row r="47" spans="2:12" s="92" customFormat="1" ht="12.75" customHeight="1">
      <c r="B47" s="91"/>
      <c r="C47" s="122"/>
      <c r="D47" s="91"/>
      <c r="E47" s="91"/>
      <c r="F47" s="91"/>
      <c r="G47" s="91"/>
      <c r="H47" s="91"/>
      <c r="I47" s="91"/>
      <c r="J47" s="91"/>
      <c r="K47" s="91"/>
      <c r="L47" s="91"/>
    </row>
    <row r="48" spans="2:12" s="92" customFormat="1" ht="12.75" customHeight="1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 s="92" customFormat="1" ht="12.75" customHeight="1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 s="92" customFormat="1" ht="12.75" customHeight="1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 s="92" customFormat="1" ht="12.75" customHeight="1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 s="92" customFormat="1" ht="12.75" customHeight="1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 s="92" customFormat="1" ht="12.75" customHeight="1">
      <c r="B53" s="91"/>
      <c r="C53" s="91"/>
      <c r="D53" s="123"/>
      <c r="E53" s="91"/>
      <c r="F53" s="91"/>
      <c r="G53" s="91"/>
      <c r="H53" s="91"/>
      <c r="I53" s="91"/>
      <c r="J53" s="91"/>
      <c r="K53" s="91"/>
      <c r="L53" s="91"/>
    </row>
    <row r="54" spans="2:24" ht="12.75" customHeight="1">
      <c r="B54" s="91"/>
      <c r="C54" s="91"/>
      <c r="D54" s="123"/>
      <c r="E54" s="91"/>
      <c r="P54" s="92"/>
      <c r="Q54" s="92"/>
      <c r="R54" s="92"/>
      <c r="S54" s="92"/>
      <c r="T54" s="92"/>
      <c r="U54" s="92"/>
      <c r="V54" s="92"/>
      <c r="W54" s="92"/>
      <c r="X54" s="92"/>
    </row>
    <row r="55" spans="2:24" ht="12.75" customHeight="1">
      <c r="B55" s="91"/>
      <c r="C55" s="91"/>
      <c r="D55" s="91"/>
      <c r="E55" s="91"/>
      <c r="P55" s="92"/>
      <c r="Q55" s="92"/>
      <c r="R55" s="92"/>
      <c r="S55" s="92"/>
      <c r="T55" s="92"/>
      <c r="U55" s="92"/>
      <c r="V55" s="92"/>
      <c r="W55" s="92"/>
      <c r="X55" s="92"/>
    </row>
    <row r="56" spans="2:24" ht="12.75" customHeight="1">
      <c r="B56" s="91"/>
      <c r="C56" s="91"/>
      <c r="D56" s="91"/>
      <c r="E56" s="91"/>
      <c r="P56" s="92"/>
      <c r="Q56" s="92"/>
      <c r="R56" s="92"/>
      <c r="S56" s="92"/>
      <c r="T56" s="92"/>
      <c r="U56" s="92"/>
      <c r="V56" s="92"/>
      <c r="W56" s="92"/>
      <c r="X56" s="92"/>
    </row>
    <row r="57" spans="2:24" ht="12.75" customHeight="1">
      <c r="B57" s="91"/>
      <c r="C57" s="91"/>
      <c r="D57" s="91"/>
      <c r="E57" s="91"/>
      <c r="P57" s="92"/>
      <c r="Q57" s="92"/>
      <c r="R57" s="92"/>
      <c r="S57" s="92"/>
      <c r="T57" s="92"/>
      <c r="U57" s="92"/>
      <c r="V57" s="92"/>
      <c r="W57" s="92"/>
      <c r="X57" s="92"/>
    </row>
    <row r="58" spans="2:24" ht="12.75" customHeight="1">
      <c r="B58" s="91"/>
      <c r="C58" s="91"/>
      <c r="D58" s="93"/>
      <c r="E58" s="91"/>
      <c r="P58" s="92"/>
      <c r="Q58" s="92"/>
      <c r="R58" s="92"/>
      <c r="S58" s="92"/>
      <c r="T58" s="92"/>
      <c r="U58" s="92"/>
      <c r="V58" s="92"/>
      <c r="W58" s="92"/>
      <c r="X58" s="92"/>
    </row>
    <row r="59" spans="2:24" ht="12.75" customHeight="1">
      <c r="B59" s="91"/>
      <c r="C59" s="91"/>
      <c r="D59" s="91"/>
      <c r="E59" s="91"/>
      <c r="P59" s="92"/>
      <c r="Q59" s="92"/>
      <c r="R59" s="92"/>
      <c r="S59" s="92"/>
      <c r="T59" s="92"/>
      <c r="U59" s="92"/>
      <c r="V59" s="92"/>
      <c r="W59" s="92"/>
      <c r="X59" s="92"/>
    </row>
    <row r="60" spans="2:24" ht="12.75" customHeight="1">
      <c r="B60" s="91"/>
      <c r="C60" s="91"/>
      <c r="D60" s="91"/>
      <c r="E60" s="91"/>
      <c r="P60" s="92"/>
      <c r="Q60" s="92"/>
      <c r="R60" s="92"/>
      <c r="S60" s="92"/>
      <c r="T60" s="92"/>
      <c r="U60" s="92"/>
      <c r="V60" s="92"/>
      <c r="W60" s="92"/>
      <c r="X60" s="92"/>
    </row>
    <row r="61" spans="2:24" ht="12.75" customHeight="1">
      <c r="B61" s="91"/>
      <c r="C61" s="91"/>
      <c r="D61" s="91"/>
      <c r="E61" s="91"/>
      <c r="P61" s="92"/>
      <c r="Q61" s="92"/>
      <c r="R61" s="92"/>
      <c r="S61" s="92"/>
      <c r="T61" s="92"/>
      <c r="U61" s="92"/>
      <c r="V61" s="92"/>
      <c r="W61" s="92"/>
      <c r="X61" s="92"/>
    </row>
    <row r="62" spans="2:24" ht="12.75" customHeight="1">
      <c r="B62" s="91"/>
      <c r="C62" s="91"/>
      <c r="D62" s="91"/>
      <c r="E62" s="91"/>
      <c r="P62" s="92"/>
      <c r="Q62" s="92"/>
      <c r="R62" s="92"/>
      <c r="S62" s="92"/>
      <c r="T62" s="92"/>
      <c r="U62" s="92"/>
      <c r="V62" s="92"/>
      <c r="W62" s="92"/>
      <c r="X62" s="92"/>
    </row>
    <row r="63" spans="2:24" ht="12.75" customHeight="1">
      <c r="B63" s="91"/>
      <c r="C63" s="91"/>
      <c r="D63" s="91"/>
      <c r="E63" s="91"/>
      <c r="P63" s="92"/>
      <c r="Q63" s="92"/>
      <c r="R63" s="92"/>
      <c r="S63" s="92"/>
      <c r="T63" s="92"/>
      <c r="U63" s="92"/>
      <c r="V63" s="92"/>
      <c r="W63" s="92"/>
      <c r="X63" s="92"/>
    </row>
    <row r="64" spans="2:24" ht="12.75" customHeight="1">
      <c r="B64" s="91"/>
      <c r="C64" s="91"/>
      <c r="D64" s="91"/>
      <c r="E64" s="91"/>
      <c r="P64" s="92"/>
      <c r="Q64" s="92"/>
      <c r="R64" s="92"/>
      <c r="S64" s="92"/>
      <c r="T64" s="92"/>
      <c r="U64" s="92"/>
      <c r="V64" s="92"/>
      <c r="W64" s="92"/>
      <c r="X64" s="92"/>
    </row>
    <row r="65" spans="2:24" ht="12.75" customHeight="1">
      <c r="B65" s="91"/>
      <c r="C65" s="91"/>
      <c r="D65" s="91"/>
      <c r="E65" s="91"/>
      <c r="P65" s="92"/>
      <c r="Q65" s="92"/>
      <c r="R65" s="92"/>
      <c r="S65" s="92"/>
      <c r="T65" s="92"/>
      <c r="U65" s="92"/>
      <c r="V65" s="92"/>
      <c r="W65" s="92"/>
      <c r="X65" s="92"/>
    </row>
    <row r="66" spans="2:24" ht="12.75" customHeight="1">
      <c r="B66" s="91"/>
      <c r="C66" s="91"/>
      <c r="D66" s="91"/>
      <c r="E66" s="91"/>
      <c r="P66" s="92"/>
      <c r="Q66" s="92"/>
      <c r="R66" s="92"/>
      <c r="S66" s="92"/>
      <c r="T66" s="92"/>
      <c r="U66" s="92"/>
      <c r="V66" s="92"/>
      <c r="W66" s="92"/>
      <c r="X66" s="92"/>
    </row>
    <row r="67" spans="2:24" ht="12.75" customHeight="1">
      <c r="B67" s="91"/>
      <c r="C67" s="91"/>
      <c r="D67" s="91"/>
      <c r="E67" s="91"/>
      <c r="P67" s="92"/>
      <c r="Q67" s="92"/>
      <c r="R67" s="92"/>
      <c r="S67" s="92"/>
      <c r="T67" s="92"/>
      <c r="U67" s="92"/>
      <c r="V67" s="92"/>
      <c r="W67" s="92"/>
      <c r="X67" s="92"/>
    </row>
    <row r="68" spans="2:24" ht="12.75" customHeight="1">
      <c r="B68" s="91"/>
      <c r="C68" s="91"/>
      <c r="D68" s="91"/>
      <c r="E68" s="91"/>
      <c r="P68" s="92"/>
      <c r="Q68" s="92"/>
      <c r="R68" s="92"/>
      <c r="S68" s="92"/>
      <c r="T68" s="92"/>
      <c r="U68" s="92"/>
      <c r="V68" s="92"/>
      <c r="W68" s="92"/>
      <c r="X68" s="92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2" right="0.2" top="1" bottom="0.5" header="0.3" footer="0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3">
      <selection activeCell="A54" sqref="A54:A68"/>
    </sheetView>
  </sheetViews>
  <sheetFormatPr defaultColWidth="9.140625" defaultRowHeight="12.75" customHeight="1"/>
  <cols>
    <col min="1" max="1" width="11.00390625" style="0" customWidth="1"/>
    <col min="2" max="2" width="9.57421875" style="1" customWidth="1"/>
    <col min="3" max="3" width="15.7109375" style="1" customWidth="1"/>
    <col min="4" max="4" width="9.7109375" style="1" customWidth="1"/>
    <col min="5" max="5" width="8.7109375" style="1" customWidth="1"/>
    <col min="6" max="12" width="0.13671875" style="6" customWidth="1"/>
    <col min="13" max="13" width="0.13671875" style="7" customWidth="1"/>
    <col min="14" max="14" width="16.7109375" style="7" customWidth="1"/>
    <col min="15" max="15" width="10.28125" style="7" customWidth="1"/>
    <col min="25" max="28" width="9.140625" style="7" customWidth="1"/>
  </cols>
  <sheetData>
    <row r="1" spans="1:14" s="7" customFormat="1" ht="17.25" customHeight="1">
      <c r="A1" s="183" t="s">
        <v>11</v>
      </c>
      <c r="B1" s="184"/>
      <c r="C1" s="179" t="s">
        <v>68</v>
      </c>
      <c r="D1" s="180"/>
      <c r="E1" s="21" t="s">
        <v>5</v>
      </c>
      <c r="F1" s="6"/>
      <c r="G1" s="6"/>
      <c r="H1" s="6"/>
      <c r="I1" s="6"/>
      <c r="J1" s="6"/>
      <c r="K1" s="6"/>
      <c r="L1" s="6"/>
      <c r="N1" s="49" t="s">
        <v>69</v>
      </c>
    </row>
    <row r="2" spans="1:14" s="7" customFormat="1" ht="12.75" customHeight="1">
      <c r="A2" s="185" t="s">
        <v>12</v>
      </c>
      <c r="B2" s="185"/>
      <c r="C2" s="125" t="str">
        <f>Input!F13</f>
        <v>Gauge Reading</v>
      </c>
      <c r="D2" s="126"/>
      <c r="E2" s="10" t="s">
        <v>2</v>
      </c>
      <c r="F2" s="6"/>
      <c r="G2" s="6"/>
      <c r="H2" s="6"/>
      <c r="I2" s="6"/>
      <c r="J2" s="6"/>
      <c r="K2" s="6"/>
      <c r="L2" s="6"/>
      <c r="N2" s="50" t="s">
        <v>70</v>
      </c>
    </row>
    <row r="3" spans="1:14" s="7" customFormat="1" ht="12.75" customHeight="1">
      <c r="A3" s="185" t="s">
        <v>19</v>
      </c>
      <c r="B3" s="185"/>
      <c r="C3" s="157" t="s">
        <v>78</v>
      </c>
      <c r="D3" s="126"/>
      <c r="E3" s="20" t="s">
        <v>1</v>
      </c>
      <c r="F3" s="6"/>
      <c r="G3" s="6"/>
      <c r="H3" s="6"/>
      <c r="I3" s="6"/>
      <c r="J3" s="6"/>
      <c r="K3" s="6"/>
      <c r="L3" s="6"/>
      <c r="N3" s="40" t="str">
        <f>Input!B3</f>
        <v>9637A4</v>
      </c>
    </row>
    <row r="4" spans="1:14" s="7" customFormat="1" ht="12.75" customHeight="1">
      <c r="A4" s="185" t="s">
        <v>15</v>
      </c>
      <c r="B4" s="185"/>
      <c r="C4" s="181" t="s">
        <v>76</v>
      </c>
      <c r="D4" s="182"/>
      <c r="E4" s="21" t="s">
        <v>3</v>
      </c>
      <c r="F4" s="6"/>
      <c r="G4" s="6"/>
      <c r="H4" s="6"/>
      <c r="I4" s="6"/>
      <c r="J4" s="6"/>
      <c r="K4" s="6"/>
      <c r="L4" s="6"/>
      <c r="N4" s="50" t="s">
        <v>43</v>
      </c>
    </row>
    <row r="5" spans="2:14" s="7" customFormat="1" ht="12.75" customHeight="1">
      <c r="B5" s="6"/>
      <c r="C5" s="6"/>
      <c r="D5" s="6"/>
      <c r="E5" s="47" t="s">
        <v>20</v>
      </c>
      <c r="F5" s="6"/>
      <c r="G5" s="6"/>
      <c r="H5" s="6"/>
      <c r="I5" s="6"/>
      <c r="J5" s="6"/>
      <c r="K5" s="6"/>
      <c r="L5" s="6"/>
      <c r="N5" s="156" t="s">
        <v>77</v>
      </c>
    </row>
    <row r="6" spans="1:14" ht="16.5" customHeight="1" thickBot="1">
      <c r="A6" s="48" t="s">
        <v>46</v>
      </c>
      <c r="B6" s="42" t="s">
        <v>13</v>
      </c>
      <c r="C6" s="28" t="s">
        <v>21</v>
      </c>
      <c r="D6" s="29" t="s">
        <v>22</v>
      </c>
      <c r="E6" s="30" t="s">
        <v>6</v>
      </c>
      <c r="F6" s="8" t="s">
        <v>25</v>
      </c>
      <c r="G6" s="8" t="s">
        <v>26</v>
      </c>
      <c r="H6" s="8" t="s">
        <v>27</v>
      </c>
      <c r="I6" s="8" t="s">
        <v>28</v>
      </c>
      <c r="J6" s="9" t="s">
        <v>29</v>
      </c>
      <c r="K6" s="9" t="s">
        <v>30</v>
      </c>
      <c r="L6" s="9" t="s">
        <v>31</v>
      </c>
      <c r="M6" s="9" t="s">
        <v>32</v>
      </c>
      <c r="N6" s="10"/>
    </row>
    <row r="7" spans="1:15" ht="12.75" customHeight="1" thickBot="1">
      <c r="A7" s="43">
        <f>IF(Input!B13="","",Input!B13)</f>
        <v>40947</v>
      </c>
      <c r="B7" s="31">
        <v>1</v>
      </c>
      <c r="C7" s="45">
        <f>IF(Input!N13="","No Data",Input!N13)</f>
        <v>317</v>
      </c>
      <c r="D7" s="53"/>
      <c r="E7" s="32"/>
      <c r="F7" s="11">
        <f aca="true" t="shared" si="0" ref="F7:F46">$O$11</f>
        <v>382.12454545454545</v>
      </c>
      <c r="G7" s="11">
        <f aca="true" t="shared" si="1" ref="G7:G46">$O$12</f>
        <v>340</v>
      </c>
      <c r="H7" s="11">
        <f aca="true" t="shared" si="2" ref="H7:H46">$O$8</f>
        <v>323</v>
      </c>
      <c r="I7" s="11">
        <f aca="true" t="shared" si="3" ref="I7:I46">$O$13</f>
        <v>295</v>
      </c>
      <c r="J7" s="11">
        <f aca="true" t="shared" si="4" ref="J7:J46">$O$14</f>
        <v>263.87545454545455</v>
      </c>
      <c r="K7" s="12">
        <f>O$27</f>
        <v>22.227272727272727</v>
      </c>
      <c r="L7" s="12">
        <f aca="true" t="shared" si="5" ref="L7:L46">$O$30</f>
        <v>72.68318181818182</v>
      </c>
      <c r="M7" s="13">
        <f aca="true" t="shared" si="6" ref="M7:M46">$O$31</f>
        <v>0</v>
      </c>
      <c r="N7" s="37" t="s">
        <v>9</v>
      </c>
      <c r="O7" s="14" t="s">
        <v>44</v>
      </c>
    </row>
    <row r="8" spans="1:15" ht="12.75" customHeight="1">
      <c r="A8" s="43">
        <f>IF(Input!B14="","",Input!B14)</f>
        <v>40948</v>
      </c>
      <c r="B8" s="31">
        <v>2</v>
      </c>
      <c r="C8" s="45">
        <f>IF(Input!G14="","No Data",Input!G14)</f>
        <v>302</v>
      </c>
      <c r="D8" s="159">
        <f>IF(C8="No Data","N/A",IF(C7="","",ABS(C7-C8)))</f>
        <v>15</v>
      </c>
      <c r="E8" s="33"/>
      <c r="F8" s="11">
        <f t="shared" si="0"/>
        <v>382.12454545454545</v>
      </c>
      <c r="G8" s="11">
        <f t="shared" si="1"/>
        <v>340</v>
      </c>
      <c r="H8" s="11">
        <f t="shared" si="2"/>
        <v>323</v>
      </c>
      <c r="I8" s="11">
        <f t="shared" si="3"/>
        <v>295</v>
      </c>
      <c r="J8" s="11">
        <f t="shared" si="4"/>
        <v>263.87545454545455</v>
      </c>
      <c r="K8" s="12">
        <f aca="true" t="shared" si="7" ref="K8:K46">O$27</f>
        <v>22.227272727272727</v>
      </c>
      <c r="L8" s="12">
        <f t="shared" si="5"/>
        <v>72.68318181818182</v>
      </c>
      <c r="M8" s="13">
        <f t="shared" si="6"/>
        <v>0</v>
      </c>
      <c r="N8" s="15" t="s">
        <v>33</v>
      </c>
      <c r="O8" s="22">
        <f>AVERAGE(C7:C46)</f>
        <v>323</v>
      </c>
    </row>
    <row r="9" spans="1:15" ht="12.75" customHeight="1">
      <c r="A9" s="43">
        <f>IF(Input!B15="","",Input!B15)</f>
        <v>40949</v>
      </c>
      <c r="B9" s="31">
        <v>3</v>
      </c>
      <c r="C9" s="45">
        <f>IF(Input!G15="","No Data",Input!G15)</f>
        <v>350</v>
      </c>
      <c r="D9" s="159">
        <f>IF(C9="No Data","N/A",IF(C8="",IF(C7="","",ABS(C7-C9)),ABS(C8-C9)))</f>
        <v>48</v>
      </c>
      <c r="E9" s="128"/>
      <c r="F9" s="11">
        <f t="shared" si="0"/>
        <v>382.12454545454545</v>
      </c>
      <c r="G9" s="11">
        <f t="shared" si="1"/>
        <v>340</v>
      </c>
      <c r="H9" s="11">
        <f t="shared" si="2"/>
        <v>323</v>
      </c>
      <c r="I9" s="11">
        <f t="shared" si="3"/>
        <v>295</v>
      </c>
      <c r="J9" s="11">
        <f t="shared" si="4"/>
        <v>263.87545454545455</v>
      </c>
      <c r="K9" s="12">
        <f t="shared" si="7"/>
        <v>22.227272727272727</v>
      </c>
      <c r="L9" s="12">
        <f t="shared" si="5"/>
        <v>72.68318181818182</v>
      </c>
      <c r="M9" s="13">
        <f t="shared" si="6"/>
        <v>0</v>
      </c>
      <c r="N9" s="16"/>
      <c r="O9" s="23"/>
    </row>
    <row r="10" spans="1:15" ht="12.75" customHeight="1">
      <c r="A10" s="43">
        <f>IF(Input!B16="","",Input!B16)</f>
        <v>40950</v>
      </c>
      <c r="B10" s="31">
        <v>4</v>
      </c>
      <c r="C10" s="45">
        <f>IF(Input!G16="","No Data",Input!G16)</f>
        <v>338</v>
      </c>
      <c r="D10" s="159">
        <f>IF(C10="No Data","N/A",IF(C9="",IF(C8="",ABS(C7-C10),ABS(C8-C10)),ABS(C9-C10)))</f>
        <v>12</v>
      </c>
      <c r="E10" s="128"/>
      <c r="F10" s="11">
        <f t="shared" si="0"/>
        <v>382.12454545454545</v>
      </c>
      <c r="G10" s="11">
        <f t="shared" si="1"/>
        <v>340</v>
      </c>
      <c r="H10" s="11">
        <f t="shared" si="2"/>
        <v>323</v>
      </c>
      <c r="I10" s="11">
        <f t="shared" si="3"/>
        <v>295</v>
      </c>
      <c r="J10" s="11">
        <f t="shared" si="4"/>
        <v>263.87545454545455</v>
      </c>
      <c r="K10" s="12">
        <f t="shared" si="7"/>
        <v>22.227272727272727</v>
      </c>
      <c r="L10" s="12">
        <f t="shared" si="5"/>
        <v>72.68318181818182</v>
      </c>
      <c r="M10" s="13">
        <f t="shared" si="6"/>
        <v>0</v>
      </c>
      <c r="N10" s="16"/>
      <c r="O10" s="23"/>
    </row>
    <row r="11" spans="1:15" ht="12.75" customHeight="1">
      <c r="A11" s="43">
        <f>IF(Input!B17="","",Input!B17)</f>
        <v>40951</v>
      </c>
      <c r="B11" s="31">
        <v>5</v>
      </c>
      <c r="C11" s="45">
        <f>IF(Input!G17="","No Data",Input!G17)</f>
        <v>326</v>
      </c>
      <c r="D11" s="159">
        <f aca="true" t="shared" si="8" ref="D11:D46">IF(C11="No Data","N/A",IF(C10="",IF(C9="",ABS(C8-C11),ABS(C9-C11)),ABS(C10-C11)))</f>
        <v>12</v>
      </c>
      <c r="E11" s="128"/>
      <c r="F11" s="11">
        <f t="shared" si="0"/>
        <v>382.12454545454545</v>
      </c>
      <c r="G11" s="11">
        <f t="shared" si="1"/>
        <v>340</v>
      </c>
      <c r="H11" s="11">
        <f t="shared" si="2"/>
        <v>323</v>
      </c>
      <c r="I11" s="11">
        <f t="shared" si="3"/>
        <v>295</v>
      </c>
      <c r="J11" s="11">
        <f t="shared" si="4"/>
        <v>263.87545454545455</v>
      </c>
      <c r="K11" s="12">
        <f t="shared" si="7"/>
        <v>22.227272727272727</v>
      </c>
      <c r="L11" s="12">
        <f t="shared" si="5"/>
        <v>72.68318181818182</v>
      </c>
      <c r="M11" s="13">
        <f t="shared" si="6"/>
        <v>0</v>
      </c>
      <c r="N11" s="18" t="s">
        <v>16</v>
      </c>
      <c r="O11" s="23">
        <f>O8+2.66*O27</f>
        <v>382.12454545454545</v>
      </c>
    </row>
    <row r="12" spans="1:15" ht="12.75" customHeight="1">
      <c r="A12" s="43">
        <f>IF(Input!B18="","",Input!B18)</f>
        <v>40952</v>
      </c>
      <c r="B12" s="31">
        <v>6</v>
      </c>
      <c r="C12" s="45">
        <f>IF(Input!G18="","No Data",Input!G18)</f>
        <v>320</v>
      </c>
      <c r="D12" s="159">
        <f t="shared" si="8"/>
        <v>6</v>
      </c>
      <c r="E12" s="128"/>
      <c r="F12" s="11">
        <f t="shared" si="0"/>
        <v>382.12454545454545</v>
      </c>
      <c r="G12" s="11">
        <f t="shared" si="1"/>
        <v>340</v>
      </c>
      <c r="H12" s="11">
        <f t="shared" si="2"/>
        <v>323</v>
      </c>
      <c r="I12" s="11">
        <f t="shared" si="3"/>
        <v>295</v>
      </c>
      <c r="J12" s="11">
        <f t="shared" si="4"/>
        <v>263.87545454545455</v>
      </c>
      <c r="K12" s="12">
        <f t="shared" si="7"/>
        <v>22.227272727272727</v>
      </c>
      <c r="L12" s="12">
        <f t="shared" si="5"/>
        <v>72.68318181818182</v>
      </c>
      <c r="M12" s="13">
        <f t="shared" si="6"/>
        <v>0</v>
      </c>
      <c r="N12" s="18" t="s">
        <v>71</v>
      </c>
      <c r="O12" s="23">
        <f>Input!D9</f>
        <v>340</v>
      </c>
    </row>
    <row r="13" spans="1:15" ht="12.75" customHeight="1">
      <c r="A13" s="43">
        <f>IF(Input!B19="","",Input!B19)</f>
        <v>40953</v>
      </c>
      <c r="B13" s="31">
        <v>7</v>
      </c>
      <c r="C13" s="45">
        <f>IF(Input!G19="","No Data",Input!G19)</f>
        <v>314</v>
      </c>
      <c r="D13" s="159">
        <f t="shared" si="8"/>
        <v>6</v>
      </c>
      <c r="E13" s="33"/>
      <c r="F13" s="11">
        <f t="shared" si="0"/>
        <v>382.12454545454545</v>
      </c>
      <c r="G13" s="11">
        <f t="shared" si="1"/>
        <v>340</v>
      </c>
      <c r="H13" s="11">
        <f t="shared" si="2"/>
        <v>323</v>
      </c>
      <c r="I13" s="11">
        <f t="shared" si="3"/>
        <v>295</v>
      </c>
      <c r="J13" s="11">
        <f t="shared" si="4"/>
        <v>263.87545454545455</v>
      </c>
      <c r="K13" s="12">
        <f t="shared" si="7"/>
        <v>22.227272727272727</v>
      </c>
      <c r="L13" s="12">
        <f t="shared" si="5"/>
        <v>72.68318181818182</v>
      </c>
      <c r="M13" s="13">
        <f t="shared" si="6"/>
        <v>0</v>
      </c>
      <c r="N13" s="18" t="s">
        <v>72</v>
      </c>
      <c r="O13" s="23">
        <f>Input!D11</f>
        <v>295</v>
      </c>
    </row>
    <row r="14" spans="1:15" ht="12.75" customHeight="1" thickBot="1">
      <c r="A14" s="43">
        <f>IF(Input!B20="","",Input!B20)</f>
        <v>40954</v>
      </c>
      <c r="B14" s="31">
        <v>8</v>
      </c>
      <c r="C14" s="45">
        <f>IF(Input!G20="","No Data",Input!G20)</f>
        <v>338</v>
      </c>
      <c r="D14" s="159">
        <f t="shared" si="8"/>
        <v>24</v>
      </c>
      <c r="E14" s="33"/>
      <c r="F14" s="11">
        <f t="shared" si="0"/>
        <v>382.12454545454545</v>
      </c>
      <c r="G14" s="11">
        <f t="shared" si="1"/>
        <v>340</v>
      </c>
      <c r="H14" s="11">
        <f t="shared" si="2"/>
        <v>323</v>
      </c>
      <c r="I14" s="11">
        <f t="shared" si="3"/>
        <v>295</v>
      </c>
      <c r="J14" s="11">
        <f t="shared" si="4"/>
        <v>263.87545454545455</v>
      </c>
      <c r="K14" s="12">
        <f t="shared" si="7"/>
        <v>22.227272727272727</v>
      </c>
      <c r="L14" s="12">
        <f t="shared" si="5"/>
        <v>72.68318181818182</v>
      </c>
      <c r="M14" s="13">
        <f t="shared" si="6"/>
        <v>0</v>
      </c>
      <c r="N14" s="38" t="s">
        <v>17</v>
      </c>
      <c r="O14" s="24">
        <f>IF(O8-2.66*O27&lt;0,0,O8-2.66*O27)</f>
        <v>263.87545454545455</v>
      </c>
    </row>
    <row r="15" spans="1:13" ht="12.75" customHeight="1">
      <c r="A15" s="43">
        <f>IF(Input!B21="","",Input!B21)</f>
        <v>40955</v>
      </c>
      <c r="B15" s="31">
        <v>9</v>
      </c>
      <c r="C15" s="45">
        <f>IF(Input!G21="","No Data",Input!G21)</f>
        <v>296</v>
      </c>
      <c r="D15" s="159">
        <f t="shared" si="8"/>
        <v>42</v>
      </c>
      <c r="E15" s="33"/>
      <c r="F15" s="11">
        <f t="shared" si="0"/>
        <v>382.12454545454545</v>
      </c>
      <c r="G15" s="11">
        <f t="shared" si="1"/>
        <v>340</v>
      </c>
      <c r="H15" s="11">
        <f t="shared" si="2"/>
        <v>323</v>
      </c>
      <c r="I15" s="11">
        <f t="shared" si="3"/>
        <v>295</v>
      </c>
      <c r="J15" s="11">
        <f t="shared" si="4"/>
        <v>263.87545454545455</v>
      </c>
      <c r="K15" s="12">
        <f t="shared" si="7"/>
        <v>22.227272727272727</v>
      </c>
      <c r="L15" s="12">
        <f t="shared" si="5"/>
        <v>72.68318181818182</v>
      </c>
      <c r="M15" s="13">
        <f t="shared" si="6"/>
        <v>0</v>
      </c>
    </row>
    <row r="16" spans="1:13" ht="12.75" customHeight="1">
      <c r="A16" s="43">
        <f>IF(Input!B22="","",Input!B22)</f>
        <v>40956</v>
      </c>
      <c r="B16" s="31">
        <v>10</v>
      </c>
      <c r="C16" s="45">
        <f>IF(Input!G22="","No Data",Input!G22)</f>
        <v>308</v>
      </c>
      <c r="D16" s="159">
        <f t="shared" si="8"/>
        <v>12</v>
      </c>
      <c r="E16" s="33"/>
      <c r="F16" s="11">
        <f t="shared" si="0"/>
        <v>382.12454545454545</v>
      </c>
      <c r="G16" s="11">
        <f t="shared" si="1"/>
        <v>340</v>
      </c>
      <c r="H16" s="11">
        <f t="shared" si="2"/>
        <v>323</v>
      </c>
      <c r="I16" s="11">
        <f t="shared" si="3"/>
        <v>295</v>
      </c>
      <c r="J16" s="11">
        <f t="shared" si="4"/>
        <v>263.87545454545455</v>
      </c>
      <c r="K16" s="12">
        <f t="shared" si="7"/>
        <v>22.227272727272727</v>
      </c>
      <c r="L16" s="12">
        <f t="shared" si="5"/>
        <v>72.68318181818182</v>
      </c>
      <c r="M16" s="13">
        <f t="shared" si="6"/>
        <v>0</v>
      </c>
    </row>
    <row r="17" spans="1:13" ht="12.75" customHeight="1">
      <c r="A17" s="43">
        <f>IF(Input!B23="","",Input!B23)</f>
        <v>40957</v>
      </c>
      <c r="B17" s="31">
        <v>11</v>
      </c>
      <c r="C17" s="45">
        <f>IF(Input!G23="","No Data",Input!G23)</f>
        <v>308</v>
      </c>
      <c r="D17" s="159">
        <f t="shared" si="8"/>
        <v>0</v>
      </c>
      <c r="E17" s="33"/>
      <c r="F17" s="11">
        <f t="shared" si="0"/>
        <v>382.12454545454545</v>
      </c>
      <c r="G17" s="11">
        <f t="shared" si="1"/>
        <v>340</v>
      </c>
      <c r="H17" s="11">
        <f t="shared" si="2"/>
        <v>323</v>
      </c>
      <c r="I17" s="11">
        <f t="shared" si="3"/>
        <v>295</v>
      </c>
      <c r="J17" s="11">
        <f t="shared" si="4"/>
        <v>263.87545454545455</v>
      </c>
      <c r="K17" s="12">
        <f t="shared" si="7"/>
        <v>22.227272727272727</v>
      </c>
      <c r="L17" s="12">
        <f t="shared" si="5"/>
        <v>72.68318181818182</v>
      </c>
      <c r="M17" s="13">
        <f t="shared" si="6"/>
        <v>0</v>
      </c>
    </row>
    <row r="18" spans="1:13" ht="12.75" customHeight="1">
      <c r="A18" s="43">
        <f>IF(Input!B24="","",Input!B24)</f>
        <v>40958</v>
      </c>
      <c r="B18" s="31">
        <v>12</v>
      </c>
      <c r="C18" s="45">
        <f>IF(Input!G24="","No Data",Input!G24)</f>
        <v>350</v>
      </c>
      <c r="D18" s="159">
        <f t="shared" si="8"/>
        <v>42</v>
      </c>
      <c r="E18" s="33"/>
      <c r="F18" s="11">
        <f t="shared" si="0"/>
        <v>382.12454545454545</v>
      </c>
      <c r="G18" s="11">
        <f t="shared" si="1"/>
        <v>340</v>
      </c>
      <c r="H18" s="11">
        <f t="shared" si="2"/>
        <v>323</v>
      </c>
      <c r="I18" s="11">
        <f t="shared" si="3"/>
        <v>295</v>
      </c>
      <c r="J18" s="11">
        <f t="shared" si="4"/>
        <v>263.87545454545455</v>
      </c>
      <c r="K18" s="12">
        <f t="shared" si="7"/>
        <v>22.227272727272727</v>
      </c>
      <c r="L18" s="12">
        <f t="shared" si="5"/>
        <v>72.68318181818182</v>
      </c>
      <c r="M18" s="13">
        <f t="shared" si="6"/>
        <v>0</v>
      </c>
    </row>
    <row r="19" spans="1:13" ht="12.75" customHeight="1">
      <c r="A19" s="43">
        <f>IF(Input!B25="","",Input!B25)</f>
        <v>40959</v>
      </c>
      <c r="B19" s="31">
        <v>13</v>
      </c>
      <c r="C19" s="45">
        <f>IF(Input!G25="","No Data",Input!G25)</f>
        <v>296</v>
      </c>
      <c r="D19" s="159">
        <f t="shared" si="8"/>
        <v>54</v>
      </c>
      <c r="E19" s="128"/>
      <c r="F19" s="11">
        <f t="shared" si="0"/>
        <v>382.12454545454545</v>
      </c>
      <c r="G19" s="11">
        <f t="shared" si="1"/>
        <v>340</v>
      </c>
      <c r="H19" s="11">
        <f t="shared" si="2"/>
        <v>323</v>
      </c>
      <c r="I19" s="11">
        <f t="shared" si="3"/>
        <v>295</v>
      </c>
      <c r="J19" s="11">
        <f t="shared" si="4"/>
        <v>263.87545454545455</v>
      </c>
      <c r="K19" s="12">
        <f t="shared" si="7"/>
        <v>22.227272727272727</v>
      </c>
      <c r="L19" s="12">
        <f t="shared" si="5"/>
        <v>72.68318181818182</v>
      </c>
      <c r="M19" s="13">
        <f t="shared" si="6"/>
        <v>0</v>
      </c>
    </row>
    <row r="20" spans="1:14" ht="12.75" customHeight="1">
      <c r="A20" s="43">
        <f>IF(Input!B26="","",Input!B26)</f>
        <v>40960</v>
      </c>
      <c r="B20" s="31">
        <v>14</v>
      </c>
      <c r="C20" s="45">
        <f>IF(Input!G26="","No Data",Input!G26)</f>
        <v>302</v>
      </c>
      <c r="D20" s="159">
        <f t="shared" si="8"/>
        <v>6</v>
      </c>
      <c r="E20" s="128"/>
      <c r="F20" s="11">
        <f t="shared" si="0"/>
        <v>382.12454545454545</v>
      </c>
      <c r="G20" s="11">
        <f t="shared" si="1"/>
        <v>340</v>
      </c>
      <c r="H20" s="11">
        <f t="shared" si="2"/>
        <v>323</v>
      </c>
      <c r="I20" s="11">
        <f t="shared" si="3"/>
        <v>295</v>
      </c>
      <c r="J20" s="11">
        <f t="shared" si="4"/>
        <v>263.87545454545455</v>
      </c>
      <c r="K20" s="12">
        <f t="shared" si="7"/>
        <v>22.227272727272727</v>
      </c>
      <c r="L20" s="12">
        <f t="shared" si="5"/>
        <v>72.68318181818182</v>
      </c>
      <c r="M20" s="13">
        <f t="shared" si="6"/>
        <v>0</v>
      </c>
      <c r="N20" s="52"/>
    </row>
    <row r="21" spans="1:14" ht="12.75" customHeight="1">
      <c r="A21" s="43">
        <f>IF(Input!B27="","",Input!B27)</f>
        <v>40961</v>
      </c>
      <c r="B21" s="31">
        <v>15</v>
      </c>
      <c r="C21" s="45">
        <f>IF(Input!G27="","No Data",Input!G27)</f>
        <v>308</v>
      </c>
      <c r="D21" s="159">
        <f t="shared" si="8"/>
        <v>6</v>
      </c>
      <c r="E21" s="128"/>
      <c r="F21" s="11">
        <f t="shared" si="0"/>
        <v>382.12454545454545</v>
      </c>
      <c r="G21" s="11">
        <f t="shared" si="1"/>
        <v>340</v>
      </c>
      <c r="H21" s="11">
        <f t="shared" si="2"/>
        <v>323</v>
      </c>
      <c r="I21" s="11">
        <f t="shared" si="3"/>
        <v>295</v>
      </c>
      <c r="J21" s="11">
        <f t="shared" si="4"/>
        <v>263.87545454545455</v>
      </c>
      <c r="K21" s="12">
        <f t="shared" si="7"/>
        <v>22.227272727272727</v>
      </c>
      <c r="L21" s="12">
        <f t="shared" si="5"/>
        <v>72.68318181818182</v>
      </c>
      <c r="M21" s="13">
        <f t="shared" si="6"/>
        <v>0</v>
      </c>
      <c r="N21" s="52"/>
    </row>
    <row r="22" spans="1:13" ht="12.75" customHeight="1">
      <c r="A22" s="43">
        <f>IF(Input!B28="","",Input!B28)</f>
        <v>40962</v>
      </c>
      <c r="B22" s="31">
        <v>16</v>
      </c>
      <c r="C22" s="45">
        <f>IF(Input!G28="","No Data",Input!G28)</f>
        <v>350</v>
      </c>
      <c r="D22" s="159">
        <f t="shared" si="8"/>
        <v>42</v>
      </c>
      <c r="E22" s="33"/>
      <c r="F22" s="11">
        <f t="shared" si="0"/>
        <v>382.12454545454545</v>
      </c>
      <c r="G22" s="11">
        <f t="shared" si="1"/>
        <v>340</v>
      </c>
      <c r="H22" s="11">
        <f t="shared" si="2"/>
        <v>323</v>
      </c>
      <c r="I22" s="11">
        <f t="shared" si="3"/>
        <v>295</v>
      </c>
      <c r="J22" s="11">
        <f t="shared" si="4"/>
        <v>263.87545454545455</v>
      </c>
      <c r="K22" s="12">
        <f t="shared" si="7"/>
        <v>22.227272727272727</v>
      </c>
      <c r="L22" s="12">
        <f t="shared" si="5"/>
        <v>72.68318181818182</v>
      </c>
      <c r="M22" s="13">
        <f t="shared" si="6"/>
        <v>0</v>
      </c>
    </row>
    <row r="23" spans="1:13" ht="12.75" customHeight="1">
      <c r="A23" s="43">
        <f>IF(Input!B29="","",Input!B29)</f>
        <v>40963</v>
      </c>
      <c r="B23" s="31">
        <v>17</v>
      </c>
      <c r="C23" s="45">
        <f>IF(Input!G29="","No Data",Input!G29)</f>
        <v>314</v>
      </c>
      <c r="D23" s="159">
        <f t="shared" si="8"/>
        <v>36</v>
      </c>
      <c r="E23" s="33"/>
      <c r="F23" s="11">
        <f t="shared" si="0"/>
        <v>382.12454545454545</v>
      </c>
      <c r="G23" s="11">
        <f t="shared" si="1"/>
        <v>340</v>
      </c>
      <c r="H23" s="11">
        <f t="shared" si="2"/>
        <v>323</v>
      </c>
      <c r="I23" s="11">
        <f t="shared" si="3"/>
        <v>295</v>
      </c>
      <c r="J23" s="11">
        <f t="shared" si="4"/>
        <v>263.87545454545455</v>
      </c>
      <c r="K23" s="12">
        <f t="shared" si="7"/>
        <v>22.227272727272727</v>
      </c>
      <c r="L23" s="12">
        <f t="shared" si="5"/>
        <v>72.68318181818182</v>
      </c>
      <c r="M23" s="13">
        <f t="shared" si="6"/>
        <v>0</v>
      </c>
    </row>
    <row r="24" spans="1:13" ht="12.75" customHeight="1">
      <c r="A24" s="43">
        <f>IF(Input!B30="","",Input!B30)</f>
        <v>40964</v>
      </c>
      <c r="B24" s="31">
        <v>18</v>
      </c>
      <c r="C24" s="45">
        <f>IF(Input!G30="","No Data",Input!G30)</f>
        <v>296</v>
      </c>
      <c r="D24" s="159">
        <f t="shared" si="8"/>
        <v>18</v>
      </c>
      <c r="E24" s="34"/>
      <c r="F24" s="11">
        <f t="shared" si="0"/>
        <v>382.12454545454545</v>
      </c>
      <c r="G24" s="11">
        <f t="shared" si="1"/>
        <v>340</v>
      </c>
      <c r="H24" s="11">
        <f t="shared" si="2"/>
        <v>323</v>
      </c>
      <c r="I24" s="11">
        <f t="shared" si="3"/>
        <v>295</v>
      </c>
      <c r="J24" s="11">
        <f t="shared" si="4"/>
        <v>263.87545454545455</v>
      </c>
      <c r="K24" s="12">
        <f t="shared" si="7"/>
        <v>22.227272727272727</v>
      </c>
      <c r="L24" s="12">
        <f t="shared" si="5"/>
        <v>72.68318181818182</v>
      </c>
      <c r="M24" s="13">
        <f t="shared" si="6"/>
        <v>0</v>
      </c>
    </row>
    <row r="25" spans="1:13" ht="12.75" customHeight="1" thickBot="1">
      <c r="A25" s="43">
        <f>IF(Input!B31="","",Input!B31)</f>
        <v>40965</v>
      </c>
      <c r="B25" s="31">
        <v>19</v>
      </c>
      <c r="C25" s="45">
        <f>IF(Input!G31="","No Data",Input!G31)</f>
        <v>344</v>
      </c>
      <c r="D25" s="159">
        <f t="shared" si="8"/>
        <v>48</v>
      </c>
      <c r="E25" s="34"/>
      <c r="F25" s="11">
        <f t="shared" si="0"/>
        <v>382.12454545454545</v>
      </c>
      <c r="G25" s="11">
        <f t="shared" si="1"/>
        <v>340</v>
      </c>
      <c r="H25" s="11">
        <f t="shared" si="2"/>
        <v>323</v>
      </c>
      <c r="I25" s="11">
        <f t="shared" si="3"/>
        <v>295</v>
      </c>
      <c r="J25" s="11">
        <f t="shared" si="4"/>
        <v>263.87545454545455</v>
      </c>
      <c r="K25" s="12">
        <f t="shared" si="7"/>
        <v>22.227272727272727</v>
      </c>
      <c r="L25" s="12">
        <f t="shared" si="5"/>
        <v>72.68318181818182</v>
      </c>
      <c r="M25" s="13">
        <f t="shared" si="6"/>
        <v>0</v>
      </c>
    </row>
    <row r="26" spans="1:15" ht="12.75" customHeight="1" thickBot="1">
      <c r="A26" s="43">
        <f>IF(Input!B32="","",Input!B32)</f>
        <v>40966</v>
      </c>
      <c r="B26" s="31">
        <v>20</v>
      </c>
      <c r="C26" s="45">
        <f>IF(Input!G32="","No Data",Input!G32)</f>
        <v>350</v>
      </c>
      <c r="D26" s="159">
        <f t="shared" si="8"/>
        <v>6</v>
      </c>
      <c r="E26" s="155" t="s">
        <v>73</v>
      </c>
      <c r="F26" s="11">
        <f t="shared" si="0"/>
        <v>382.12454545454545</v>
      </c>
      <c r="G26" s="11">
        <f t="shared" si="1"/>
        <v>340</v>
      </c>
      <c r="H26" s="11">
        <f t="shared" si="2"/>
        <v>323</v>
      </c>
      <c r="I26" s="11">
        <f t="shared" si="3"/>
        <v>295</v>
      </c>
      <c r="J26" s="11">
        <f t="shared" si="4"/>
        <v>263.87545454545455</v>
      </c>
      <c r="K26" s="12">
        <f t="shared" si="7"/>
        <v>22.227272727272727</v>
      </c>
      <c r="L26" s="12">
        <f t="shared" si="5"/>
        <v>72.68318181818182</v>
      </c>
      <c r="M26" s="13">
        <f t="shared" si="6"/>
        <v>0</v>
      </c>
      <c r="N26" s="37" t="s">
        <v>10</v>
      </c>
      <c r="O26" s="14" t="s">
        <v>0</v>
      </c>
    </row>
    <row r="27" spans="1:15" ht="12.75" customHeight="1">
      <c r="A27" s="43">
        <f>IF(Input!B33="","",Input!B33)</f>
        <v>40967</v>
      </c>
      <c r="B27" s="35">
        <v>21</v>
      </c>
      <c r="C27" s="45">
        <f>IF(Input!G33="","No Data",Input!G33)</f>
        <v>338</v>
      </c>
      <c r="D27" s="159">
        <f t="shared" si="8"/>
        <v>12</v>
      </c>
      <c r="E27" s="34"/>
      <c r="F27" s="11">
        <f t="shared" si="0"/>
        <v>382.12454545454545</v>
      </c>
      <c r="G27" s="11">
        <f t="shared" si="1"/>
        <v>340</v>
      </c>
      <c r="H27" s="11">
        <f t="shared" si="2"/>
        <v>323</v>
      </c>
      <c r="I27" s="11">
        <f t="shared" si="3"/>
        <v>295</v>
      </c>
      <c r="J27" s="11">
        <f t="shared" si="4"/>
        <v>263.87545454545455</v>
      </c>
      <c r="K27" s="12">
        <f t="shared" si="7"/>
        <v>22.227272727272727</v>
      </c>
      <c r="L27" s="12">
        <f t="shared" si="5"/>
        <v>72.68318181818182</v>
      </c>
      <c r="M27" s="13">
        <f t="shared" si="6"/>
        <v>0</v>
      </c>
      <c r="N27" s="15" t="s">
        <v>33</v>
      </c>
      <c r="O27" s="22">
        <f>AVERAGE(D8:D46)</f>
        <v>22.227272727272727</v>
      </c>
    </row>
    <row r="28" spans="1:15" ht="12.75" customHeight="1">
      <c r="A28" s="43">
        <f>IF(Input!B34="","",Input!B34)</f>
        <v>40968</v>
      </c>
      <c r="B28" s="35">
        <v>22</v>
      </c>
      <c r="C28" s="45">
        <f>IF(Input!G34="","No Data",Input!G34)</f>
        <v>320</v>
      </c>
      <c r="D28" s="159">
        <f t="shared" si="8"/>
        <v>18</v>
      </c>
      <c r="E28" s="34"/>
      <c r="F28" s="11">
        <f t="shared" si="0"/>
        <v>382.12454545454545</v>
      </c>
      <c r="G28" s="11">
        <f t="shared" si="1"/>
        <v>340</v>
      </c>
      <c r="H28" s="11">
        <f t="shared" si="2"/>
        <v>323</v>
      </c>
      <c r="I28" s="11">
        <f t="shared" si="3"/>
        <v>295</v>
      </c>
      <c r="J28" s="11">
        <f t="shared" si="4"/>
        <v>263.87545454545455</v>
      </c>
      <c r="K28" s="12">
        <f t="shared" si="7"/>
        <v>22.227272727272727</v>
      </c>
      <c r="L28" s="12">
        <f t="shared" si="5"/>
        <v>72.68318181818182</v>
      </c>
      <c r="M28" s="13">
        <f t="shared" si="6"/>
        <v>0</v>
      </c>
      <c r="N28" s="16"/>
      <c r="O28" s="23"/>
    </row>
    <row r="29" spans="1:15" ht="12.75" customHeight="1">
      <c r="A29" s="43">
        <f>IF(Input!B35="","",Input!B35)</f>
        <v>40969</v>
      </c>
      <c r="B29" s="35">
        <v>23</v>
      </c>
      <c r="C29" s="45">
        <f>IF(Input!G35="","No Data",Input!G35)</f>
        <v>344</v>
      </c>
      <c r="D29" s="159">
        <f t="shared" si="8"/>
        <v>24</v>
      </c>
      <c r="E29" s="34"/>
      <c r="F29" s="11">
        <f t="shared" si="0"/>
        <v>382.12454545454545</v>
      </c>
      <c r="G29" s="11">
        <f t="shared" si="1"/>
        <v>340</v>
      </c>
      <c r="H29" s="11">
        <f t="shared" si="2"/>
        <v>323</v>
      </c>
      <c r="I29" s="11">
        <f t="shared" si="3"/>
        <v>295</v>
      </c>
      <c r="J29" s="11">
        <f t="shared" si="4"/>
        <v>263.87545454545455</v>
      </c>
      <c r="K29" s="12">
        <f t="shared" si="7"/>
        <v>22.227272727272727</v>
      </c>
      <c r="L29" s="12">
        <f t="shared" si="5"/>
        <v>72.68318181818182</v>
      </c>
      <c r="M29" s="13">
        <f t="shared" si="6"/>
        <v>0</v>
      </c>
      <c r="N29" s="17"/>
      <c r="O29" s="23"/>
    </row>
    <row r="30" spans="1:15" ht="12.75" customHeight="1">
      <c r="A30" s="43">
        <f>IF(Input!B36="","",Input!B36)</f>
      </c>
      <c r="B30" s="35">
        <v>24</v>
      </c>
      <c r="C30" s="45" t="str">
        <f>IF(Input!G36="","No Data",Input!G36)</f>
        <v>No Data</v>
      </c>
      <c r="D30" s="159" t="str">
        <f t="shared" si="8"/>
        <v>N/A</v>
      </c>
      <c r="E30" s="34"/>
      <c r="F30" s="11">
        <f t="shared" si="0"/>
        <v>382.12454545454545</v>
      </c>
      <c r="G30" s="11">
        <f t="shared" si="1"/>
        <v>340</v>
      </c>
      <c r="H30" s="11">
        <f t="shared" si="2"/>
        <v>323</v>
      </c>
      <c r="I30" s="11">
        <f t="shared" si="3"/>
        <v>295</v>
      </c>
      <c r="J30" s="11">
        <f t="shared" si="4"/>
        <v>263.87545454545455</v>
      </c>
      <c r="K30" s="12">
        <f t="shared" si="7"/>
        <v>22.227272727272727</v>
      </c>
      <c r="L30" s="12">
        <f t="shared" si="5"/>
        <v>72.68318181818182</v>
      </c>
      <c r="M30" s="13">
        <f t="shared" si="6"/>
        <v>0</v>
      </c>
      <c r="N30" s="18" t="s">
        <v>16</v>
      </c>
      <c r="O30" s="23">
        <f>3.27*O27</f>
        <v>72.68318181818182</v>
      </c>
    </row>
    <row r="31" spans="1:15" ht="12.75" customHeight="1" thickBot="1">
      <c r="A31" s="43">
        <f>IF(Input!B37="","",Input!B37)</f>
      </c>
      <c r="B31" s="35">
        <v>25</v>
      </c>
      <c r="C31" s="45" t="str">
        <f>IF(Input!G37="","No Data",Input!G37)</f>
        <v>No Data</v>
      </c>
      <c r="D31" s="159" t="str">
        <f t="shared" si="8"/>
        <v>N/A</v>
      </c>
      <c r="E31" s="32"/>
      <c r="F31" s="11">
        <f t="shared" si="0"/>
        <v>382.12454545454545</v>
      </c>
      <c r="G31" s="11">
        <f t="shared" si="1"/>
        <v>340</v>
      </c>
      <c r="H31" s="11">
        <f t="shared" si="2"/>
        <v>323</v>
      </c>
      <c r="I31" s="11">
        <f t="shared" si="3"/>
        <v>295</v>
      </c>
      <c r="J31" s="11">
        <f t="shared" si="4"/>
        <v>263.87545454545455</v>
      </c>
      <c r="K31" s="12">
        <f t="shared" si="7"/>
        <v>22.227272727272727</v>
      </c>
      <c r="L31" s="12">
        <f t="shared" si="5"/>
        <v>72.68318181818182</v>
      </c>
      <c r="M31" s="13">
        <f t="shared" si="6"/>
        <v>0</v>
      </c>
      <c r="N31" s="38" t="s">
        <v>17</v>
      </c>
      <c r="O31" s="24">
        <v>0</v>
      </c>
    </row>
    <row r="32" spans="1:13" ht="12.75" customHeight="1">
      <c r="A32" s="43">
        <f>IF(Input!B38="","",Input!B38)</f>
      </c>
      <c r="B32" s="35">
        <v>26</v>
      </c>
      <c r="C32" s="45" t="str">
        <f>IF(Input!G38="","No Data",Input!G38)</f>
        <v>No Data</v>
      </c>
      <c r="D32" s="159" t="str">
        <f t="shared" si="8"/>
        <v>N/A</v>
      </c>
      <c r="E32" s="32"/>
      <c r="F32" s="11">
        <f t="shared" si="0"/>
        <v>382.12454545454545</v>
      </c>
      <c r="G32" s="11">
        <f t="shared" si="1"/>
        <v>340</v>
      </c>
      <c r="H32" s="11">
        <f t="shared" si="2"/>
        <v>323</v>
      </c>
      <c r="I32" s="11">
        <f t="shared" si="3"/>
        <v>295</v>
      </c>
      <c r="J32" s="11">
        <f t="shared" si="4"/>
        <v>263.87545454545455</v>
      </c>
      <c r="K32" s="12">
        <f t="shared" si="7"/>
        <v>22.227272727272727</v>
      </c>
      <c r="L32" s="12">
        <f t="shared" si="5"/>
        <v>72.68318181818182</v>
      </c>
      <c r="M32" s="13">
        <f t="shared" si="6"/>
        <v>0</v>
      </c>
    </row>
    <row r="33" spans="1:13" ht="12.75" customHeight="1">
      <c r="A33" s="43">
        <f>IF(Input!B39="","",Input!B39)</f>
      </c>
      <c r="B33" s="35">
        <v>27</v>
      </c>
      <c r="C33" s="45" t="str">
        <f>IF(Input!G39="","No Data",Input!G39)</f>
        <v>No Data</v>
      </c>
      <c r="D33" s="159" t="str">
        <f t="shared" si="8"/>
        <v>N/A</v>
      </c>
      <c r="E33" s="32"/>
      <c r="F33" s="11">
        <f t="shared" si="0"/>
        <v>382.12454545454545</v>
      </c>
      <c r="G33" s="11">
        <f t="shared" si="1"/>
        <v>340</v>
      </c>
      <c r="H33" s="11">
        <f t="shared" si="2"/>
        <v>323</v>
      </c>
      <c r="I33" s="11">
        <f t="shared" si="3"/>
        <v>295</v>
      </c>
      <c r="J33" s="11">
        <f t="shared" si="4"/>
        <v>263.87545454545455</v>
      </c>
      <c r="K33" s="12">
        <f t="shared" si="7"/>
        <v>22.227272727272727</v>
      </c>
      <c r="L33" s="12">
        <f t="shared" si="5"/>
        <v>72.68318181818182</v>
      </c>
      <c r="M33" s="13">
        <f t="shared" si="6"/>
        <v>0</v>
      </c>
    </row>
    <row r="34" spans="1:13" ht="12.75" customHeight="1">
      <c r="A34" s="43">
        <f>IF(Input!B40="","",Input!B40)</f>
      </c>
      <c r="B34" s="35">
        <v>28</v>
      </c>
      <c r="C34" s="45" t="str">
        <f>IF(Input!G40="","No Data",Input!G40)</f>
        <v>No Data</v>
      </c>
      <c r="D34" s="159" t="str">
        <f t="shared" si="8"/>
        <v>N/A</v>
      </c>
      <c r="E34" s="32"/>
      <c r="F34" s="11">
        <f t="shared" si="0"/>
        <v>382.12454545454545</v>
      </c>
      <c r="G34" s="11">
        <f t="shared" si="1"/>
        <v>340</v>
      </c>
      <c r="H34" s="11">
        <f t="shared" si="2"/>
        <v>323</v>
      </c>
      <c r="I34" s="11">
        <f t="shared" si="3"/>
        <v>295</v>
      </c>
      <c r="J34" s="11">
        <f t="shared" si="4"/>
        <v>263.87545454545455</v>
      </c>
      <c r="K34" s="12">
        <f t="shared" si="7"/>
        <v>22.227272727272727</v>
      </c>
      <c r="L34" s="12">
        <f t="shared" si="5"/>
        <v>72.68318181818182</v>
      </c>
      <c r="M34" s="13">
        <f t="shared" si="6"/>
        <v>0</v>
      </c>
    </row>
    <row r="35" spans="1:13" ht="12.75" customHeight="1">
      <c r="A35" s="43">
        <f>IF(Input!B41="","",Input!B41)</f>
      </c>
      <c r="B35" s="35">
        <v>29</v>
      </c>
      <c r="C35" s="45" t="str">
        <f>IF(Input!G41="","No Data",Input!G41)</f>
        <v>No Data</v>
      </c>
      <c r="D35" s="159" t="str">
        <f t="shared" si="8"/>
        <v>N/A</v>
      </c>
      <c r="E35" s="32"/>
      <c r="F35" s="11">
        <f t="shared" si="0"/>
        <v>382.12454545454545</v>
      </c>
      <c r="G35" s="11">
        <f t="shared" si="1"/>
        <v>340</v>
      </c>
      <c r="H35" s="11">
        <f t="shared" si="2"/>
        <v>323</v>
      </c>
      <c r="I35" s="11">
        <f t="shared" si="3"/>
        <v>295</v>
      </c>
      <c r="J35" s="11">
        <f t="shared" si="4"/>
        <v>263.87545454545455</v>
      </c>
      <c r="K35" s="12">
        <f t="shared" si="7"/>
        <v>22.227272727272727</v>
      </c>
      <c r="L35" s="12">
        <f t="shared" si="5"/>
        <v>72.68318181818182</v>
      </c>
      <c r="M35" s="13">
        <f t="shared" si="6"/>
        <v>0</v>
      </c>
    </row>
    <row r="36" spans="1:13" ht="12.75" customHeight="1">
      <c r="A36" s="43">
        <f>IF(Input!B42="","",Input!B42)</f>
      </c>
      <c r="B36" s="35">
        <v>30</v>
      </c>
      <c r="C36" s="45" t="str">
        <f>IF(Input!G42="","No Data",Input!G42)</f>
        <v>No Data</v>
      </c>
      <c r="D36" s="159" t="str">
        <f t="shared" si="8"/>
        <v>N/A</v>
      </c>
      <c r="E36" s="36"/>
      <c r="F36" s="11">
        <f t="shared" si="0"/>
        <v>382.12454545454545</v>
      </c>
      <c r="G36" s="11">
        <f t="shared" si="1"/>
        <v>340</v>
      </c>
      <c r="H36" s="11">
        <f t="shared" si="2"/>
        <v>323</v>
      </c>
      <c r="I36" s="11">
        <f t="shared" si="3"/>
        <v>295</v>
      </c>
      <c r="J36" s="11">
        <f t="shared" si="4"/>
        <v>263.87545454545455</v>
      </c>
      <c r="K36" s="12">
        <f t="shared" si="7"/>
        <v>22.227272727272727</v>
      </c>
      <c r="L36" s="12">
        <f t="shared" si="5"/>
        <v>72.68318181818182</v>
      </c>
      <c r="M36" s="13">
        <f t="shared" si="6"/>
        <v>0</v>
      </c>
    </row>
    <row r="37" spans="1:14" ht="12.75" customHeight="1">
      <c r="A37" s="43">
        <f>IF(Input!B43="","",Input!B43)</f>
      </c>
      <c r="B37" s="35">
        <v>31</v>
      </c>
      <c r="C37" s="45" t="str">
        <f>IF(Input!G43="","No Data",Input!G43)</f>
        <v>No Data</v>
      </c>
      <c r="D37" s="159" t="str">
        <f t="shared" si="8"/>
        <v>N/A</v>
      </c>
      <c r="E37" s="36"/>
      <c r="F37" s="11">
        <f t="shared" si="0"/>
        <v>382.12454545454545</v>
      </c>
      <c r="G37" s="11">
        <f t="shared" si="1"/>
        <v>340</v>
      </c>
      <c r="H37" s="11">
        <f t="shared" si="2"/>
        <v>323</v>
      </c>
      <c r="I37" s="11">
        <f t="shared" si="3"/>
        <v>295</v>
      </c>
      <c r="J37" s="11">
        <f t="shared" si="4"/>
        <v>263.87545454545455</v>
      </c>
      <c r="K37" s="12">
        <f t="shared" si="7"/>
        <v>22.227272727272727</v>
      </c>
      <c r="L37" s="12">
        <f t="shared" si="5"/>
        <v>72.68318181818182</v>
      </c>
      <c r="M37" s="13">
        <f t="shared" si="6"/>
        <v>0</v>
      </c>
      <c r="N37" s="52" t="s">
        <v>23</v>
      </c>
    </row>
    <row r="38" spans="1:24" ht="12.75" customHeight="1">
      <c r="A38" s="43">
        <f>IF(Input!B44="","",Input!B44)</f>
      </c>
      <c r="B38" s="35">
        <v>32</v>
      </c>
      <c r="C38" s="45" t="str">
        <f>IF(Input!G44="","No Data",Input!G44)</f>
        <v>No Data</v>
      </c>
      <c r="D38" s="159" t="str">
        <f t="shared" si="8"/>
        <v>N/A</v>
      </c>
      <c r="E38" s="36"/>
      <c r="F38" s="11">
        <f t="shared" si="0"/>
        <v>382.12454545454545</v>
      </c>
      <c r="G38" s="11">
        <f t="shared" si="1"/>
        <v>340</v>
      </c>
      <c r="H38" s="11">
        <f t="shared" si="2"/>
        <v>323</v>
      </c>
      <c r="I38" s="11">
        <f t="shared" si="3"/>
        <v>295</v>
      </c>
      <c r="J38" s="11">
        <f t="shared" si="4"/>
        <v>263.87545454545455</v>
      </c>
      <c r="K38" s="12">
        <f t="shared" si="7"/>
        <v>22.227272727272727</v>
      </c>
      <c r="L38" s="12">
        <f t="shared" si="5"/>
        <v>72.68318181818182</v>
      </c>
      <c r="M38" s="13">
        <f t="shared" si="6"/>
        <v>0</v>
      </c>
      <c r="N38" s="52" t="s">
        <v>24</v>
      </c>
      <c r="P38" s="7"/>
      <c r="Q38" s="7"/>
      <c r="R38" s="7"/>
      <c r="S38" s="7"/>
      <c r="T38" s="7"/>
      <c r="U38" s="7"/>
      <c r="V38" s="7"/>
      <c r="W38" s="7"/>
      <c r="X38" s="7"/>
    </row>
    <row r="39" spans="1:24" ht="12.75" customHeight="1">
      <c r="A39" s="43">
        <f>IF(Input!B45="","",Input!B45)</f>
      </c>
      <c r="B39" s="35">
        <v>33</v>
      </c>
      <c r="C39" s="45" t="str">
        <f>IF(Input!G45="","No Data",Input!G45)</f>
        <v>No Data</v>
      </c>
      <c r="D39" s="159" t="str">
        <f t="shared" si="8"/>
        <v>N/A</v>
      </c>
      <c r="E39" s="36"/>
      <c r="F39" s="11">
        <f t="shared" si="0"/>
        <v>382.12454545454545</v>
      </c>
      <c r="G39" s="11">
        <f t="shared" si="1"/>
        <v>340</v>
      </c>
      <c r="H39" s="11">
        <f t="shared" si="2"/>
        <v>323</v>
      </c>
      <c r="I39" s="11">
        <f t="shared" si="3"/>
        <v>295</v>
      </c>
      <c r="J39" s="11">
        <f t="shared" si="4"/>
        <v>263.87545454545455</v>
      </c>
      <c r="K39" s="12">
        <f t="shared" si="7"/>
        <v>22.227272727272727</v>
      </c>
      <c r="L39" s="12">
        <f t="shared" si="5"/>
        <v>72.68318181818182</v>
      </c>
      <c r="M39" s="13">
        <f t="shared" si="6"/>
        <v>0</v>
      </c>
      <c r="P39" s="7"/>
      <c r="Q39" s="7"/>
      <c r="R39" s="7"/>
      <c r="S39" s="7"/>
      <c r="T39" s="7"/>
      <c r="U39" s="7"/>
      <c r="V39" s="7"/>
      <c r="W39" s="7"/>
      <c r="X39" s="7"/>
    </row>
    <row r="40" spans="1:24" ht="12.75" customHeight="1">
      <c r="A40" s="43">
        <f>IF(Input!B46="","",Input!B46)</f>
      </c>
      <c r="B40" s="35">
        <v>34</v>
      </c>
      <c r="C40" s="45" t="str">
        <f>IF(Input!G46="","No Data",Input!G46)</f>
        <v>No Data</v>
      </c>
      <c r="D40" s="159" t="str">
        <f t="shared" si="8"/>
        <v>N/A</v>
      </c>
      <c r="E40" s="36"/>
      <c r="F40" s="11">
        <f t="shared" si="0"/>
        <v>382.12454545454545</v>
      </c>
      <c r="G40" s="11">
        <f t="shared" si="1"/>
        <v>340</v>
      </c>
      <c r="H40" s="11">
        <f t="shared" si="2"/>
        <v>323</v>
      </c>
      <c r="I40" s="11">
        <f t="shared" si="3"/>
        <v>295</v>
      </c>
      <c r="J40" s="11">
        <f t="shared" si="4"/>
        <v>263.87545454545455</v>
      </c>
      <c r="K40" s="12">
        <f t="shared" si="7"/>
        <v>22.227272727272727</v>
      </c>
      <c r="L40" s="12">
        <f t="shared" si="5"/>
        <v>72.68318181818182</v>
      </c>
      <c r="M40" s="13">
        <f t="shared" si="6"/>
        <v>0</v>
      </c>
      <c r="P40" s="7"/>
      <c r="Q40" s="7"/>
      <c r="R40" s="7"/>
      <c r="S40" s="7"/>
      <c r="T40" s="7"/>
      <c r="U40" s="7"/>
      <c r="V40" s="7"/>
      <c r="W40" s="7"/>
      <c r="X40" s="7"/>
    </row>
    <row r="41" spans="1:24" ht="12.75" customHeight="1">
      <c r="A41" s="43">
        <f>IF(Input!B47="","",Input!B47)</f>
      </c>
      <c r="B41" s="35">
        <v>35</v>
      </c>
      <c r="C41" s="45" t="str">
        <f>IF(Input!G47="","No Data",Input!G47)</f>
        <v>No Data</v>
      </c>
      <c r="D41" s="159" t="str">
        <f t="shared" si="8"/>
        <v>N/A</v>
      </c>
      <c r="E41" s="36"/>
      <c r="F41" s="11">
        <f t="shared" si="0"/>
        <v>382.12454545454545</v>
      </c>
      <c r="G41" s="11">
        <f t="shared" si="1"/>
        <v>340</v>
      </c>
      <c r="H41" s="11">
        <f t="shared" si="2"/>
        <v>323</v>
      </c>
      <c r="I41" s="11">
        <f t="shared" si="3"/>
        <v>295</v>
      </c>
      <c r="J41" s="11">
        <f t="shared" si="4"/>
        <v>263.87545454545455</v>
      </c>
      <c r="K41" s="12">
        <f t="shared" si="7"/>
        <v>22.227272727272727</v>
      </c>
      <c r="L41" s="12">
        <f t="shared" si="5"/>
        <v>72.68318181818182</v>
      </c>
      <c r="M41" s="13">
        <f t="shared" si="6"/>
        <v>0</v>
      </c>
      <c r="P41" s="7"/>
      <c r="Q41" s="7"/>
      <c r="R41" s="7"/>
      <c r="S41" s="7"/>
      <c r="T41" s="7"/>
      <c r="U41" s="7"/>
      <c r="V41" s="7"/>
      <c r="W41" s="7"/>
      <c r="X41" s="7"/>
    </row>
    <row r="42" spans="1:24" ht="12.75" customHeight="1">
      <c r="A42" s="43">
        <f>IF(Input!B48="","",Input!B48)</f>
      </c>
      <c r="B42" s="35">
        <v>36</v>
      </c>
      <c r="C42" s="45" t="str">
        <f>IF(Input!G48="","No Data",Input!G48)</f>
        <v>No Data</v>
      </c>
      <c r="D42" s="159" t="str">
        <f t="shared" si="8"/>
        <v>N/A</v>
      </c>
      <c r="E42" s="36"/>
      <c r="F42" s="11">
        <f t="shared" si="0"/>
        <v>382.12454545454545</v>
      </c>
      <c r="G42" s="11">
        <f t="shared" si="1"/>
        <v>340</v>
      </c>
      <c r="H42" s="11">
        <f t="shared" si="2"/>
        <v>323</v>
      </c>
      <c r="I42" s="11">
        <f t="shared" si="3"/>
        <v>295</v>
      </c>
      <c r="J42" s="11">
        <f t="shared" si="4"/>
        <v>263.87545454545455</v>
      </c>
      <c r="K42" s="12">
        <f t="shared" si="7"/>
        <v>22.227272727272727</v>
      </c>
      <c r="L42" s="12">
        <f t="shared" si="5"/>
        <v>72.68318181818182</v>
      </c>
      <c r="M42" s="13">
        <f t="shared" si="6"/>
        <v>0</v>
      </c>
      <c r="P42" s="7"/>
      <c r="Q42" s="7"/>
      <c r="R42" s="7"/>
      <c r="S42" s="7"/>
      <c r="T42" s="7"/>
      <c r="U42" s="7"/>
      <c r="V42" s="7"/>
      <c r="W42" s="7"/>
      <c r="X42" s="7"/>
    </row>
    <row r="43" spans="1:24" ht="12.75" customHeight="1">
      <c r="A43" s="43">
        <f>IF(Input!B49="","",Input!B49)</f>
      </c>
      <c r="B43" s="35">
        <v>37</v>
      </c>
      <c r="C43" s="45" t="str">
        <f>IF(Input!G49="","No Data",Input!G49)</f>
        <v>No Data</v>
      </c>
      <c r="D43" s="159" t="str">
        <f t="shared" si="8"/>
        <v>N/A</v>
      </c>
      <c r="E43" s="36"/>
      <c r="F43" s="11">
        <f t="shared" si="0"/>
        <v>382.12454545454545</v>
      </c>
      <c r="G43" s="11">
        <f t="shared" si="1"/>
        <v>340</v>
      </c>
      <c r="H43" s="11">
        <f t="shared" si="2"/>
        <v>323</v>
      </c>
      <c r="I43" s="11">
        <f t="shared" si="3"/>
        <v>295</v>
      </c>
      <c r="J43" s="11">
        <f t="shared" si="4"/>
        <v>263.87545454545455</v>
      </c>
      <c r="K43" s="12">
        <f t="shared" si="7"/>
        <v>22.227272727272727</v>
      </c>
      <c r="L43" s="12">
        <f t="shared" si="5"/>
        <v>72.68318181818182</v>
      </c>
      <c r="M43" s="13">
        <f t="shared" si="6"/>
        <v>0</v>
      </c>
      <c r="P43" s="7"/>
      <c r="Q43" s="7"/>
      <c r="R43" s="7"/>
      <c r="S43" s="7"/>
      <c r="T43" s="7"/>
      <c r="U43" s="7"/>
      <c r="V43" s="7"/>
      <c r="W43" s="7"/>
      <c r="X43" s="7"/>
    </row>
    <row r="44" spans="1:24" ht="12.75" customHeight="1">
      <c r="A44" s="43">
        <f>IF(Input!B50="","",Input!B50)</f>
      </c>
      <c r="B44" s="35">
        <v>38</v>
      </c>
      <c r="C44" s="45" t="str">
        <f>IF(Input!G50="","No Data",Input!G50)</f>
        <v>No Data</v>
      </c>
      <c r="D44" s="159" t="str">
        <f t="shared" si="8"/>
        <v>N/A</v>
      </c>
      <c r="E44" s="36"/>
      <c r="F44" s="11">
        <f t="shared" si="0"/>
        <v>382.12454545454545</v>
      </c>
      <c r="G44" s="11">
        <f t="shared" si="1"/>
        <v>340</v>
      </c>
      <c r="H44" s="11">
        <f t="shared" si="2"/>
        <v>323</v>
      </c>
      <c r="I44" s="11">
        <f t="shared" si="3"/>
        <v>295</v>
      </c>
      <c r="J44" s="11">
        <f t="shared" si="4"/>
        <v>263.87545454545455</v>
      </c>
      <c r="K44" s="12">
        <f t="shared" si="7"/>
        <v>22.227272727272727</v>
      </c>
      <c r="L44" s="12">
        <f t="shared" si="5"/>
        <v>72.68318181818182</v>
      </c>
      <c r="M44" s="13">
        <f t="shared" si="6"/>
        <v>0</v>
      </c>
      <c r="P44" s="7"/>
      <c r="Q44" s="7"/>
      <c r="R44" s="7"/>
      <c r="S44" s="7"/>
      <c r="T44" s="7"/>
      <c r="U44" s="7"/>
      <c r="V44" s="7"/>
      <c r="W44" s="7"/>
      <c r="X44" s="7"/>
    </row>
    <row r="45" spans="1:24" ht="12.75" customHeight="1">
      <c r="A45" s="43">
        <f>IF(Input!B51="","",Input!B51)</f>
      </c>
      <c r="B45" s="35">
        <v>39</v>
      </c>
      <c r="C45" s="45" t="str">
        <f>IF(Input!G51="","No Data",Input!G51)</f>
        <v>No Data</v>
      </c>
      <c r="D45" s="159" t="str">
        <f t="shared" si="8"/>
        <v>N/A</v>
      </c>
      <c r="E45" s="36"/>
      <c r="F45" s="11">
        <f t="shared" si="0"/>
        <v>382.12454545454545</v>
      </c>
      <c r="G45" s="11">
        <f t="shared" si="1"/>
        <v>340</v>
      </c>
      <c r="H45" s="11">
        <f t="shared" si="2"/>
        <v>323</v>
      </c>
      <c r="I45" s="11">
        <f t="shared" si="3"/>
        <v>295</v>
      </c>
      <c r="J45" s="11">
        <f t="shared" si="4"/>
        <v>263.87545454545455</v>
      </c>
      <c r="K45" s="12">
        <f t="shared" si="7"/>
        <v>22.227272727272727</v>
      </c>
      <c r="L45" s="12">
        <f t="shared" si="5"/>
        <v>72.68318181818182</v>
      </c>
      <c r="M45" s="13">
        <f t="shared" si="6"/>
        <v>0</v>
      </c>
      <c r="P45" s="7"/>
      <c r="Q45" s="7"/>
      <c r="R45" s="7"/>
      <c r="S45" s="7"/>
      <c r="T45" s="7"/>
      <c r="U45" s="7"/>
      <c r="V45" s="7"/>
      <c r="W45" s="7"/>
      <c r="X45" s="7"/>
    </row>
    <row r="46" spans="1:24" ht="12.75" customHeight="1">
      <c r="A46" s="43">
        <f>IF(Input!B52="","",Input!B52)</f>
      </c>
      <c r="B46" s="35">
        <v>40</v>
      </c>
      <c r="C46" s="45" t="str">
        <f>IF(Input!G52="","No Data",Input!G52)</f>
        <v>No Data</v>
      </c>
      <c r="D46" s="159" t="str">
        <f t="shared" si="8"/>
        <v>N/A</v>
      </c>
      <c r="E46" s="36"/>
      <c r="F46" s="11">
        <f t="shared" si="0"/>
        <v>382.12454545454545</v>
      </c>
      <c r="G46" s="11">
        <f t="shared" si="1"/>
        <v>340</v>
      </c>
      <c r="H46" s="11">
        <f t="shared" si="2"/>
        <v>323</v>
      </c>
      <c r="I46" s="11">
        <f t="shared" si="3"/>
        <v>295</v>
      </c>
      <c r="J46" s="11">
        <f t="shared" si="4"/>
        <v>263.87545454545455</v>
      </c>
      <c r="K46" s="12">
        <f t="shared" si="7"/>
        <v>22.227272727272727</v>
      </c>
      <c r="L46" s="12">
        <f t="shared" si="5"/>
        <v>72.68318181818182</v>
      </c>
      <c r="M46" s="13">
        <f t="shared" si="6"/>
        <v>0</v>
      </c>
      <c r="P46" s="7"/>
      <c r="Q46" s="7"/>
      <c r="R46" s="7"/>
      <c r="S46" s="7"/>
      <c r="T46" s="7"/>
      <c r="U46" s="7"/>
      <c r="V46" s="7"/>
      <c r="W46" s="7"/>
      <c r="X46" s="7"/>
    </row>
    <row r="47" spans="2:12" s="7" customFormat="1" ht="12.75" customHeight="1">
      <c r="B47" s="6"/>
      <c r="C47" s="46"/>
      <c r="D47" s="6"/>
      <c r="E47" s="6"/>
      <c r="F47" s="6"/>
      <c r="G47" s="6"/>
      <c r="H47" s="6"/>
      <c r="I47" s="6"/>
      <c r="J47" s="6"/>
      <c r="K47" s="6"/>
      <c r="L47" s="6"/>
    </row>
    <row r="48" spans="2:12" s="7" customFormat="1" ht="12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 s="7" customFormat="1" ht="12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s="7" customFormat="1" ht="12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s="7" customFormat="1" ht="12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s="7" customFormat="1" ht="12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 s="7" customFormat="1" ht="12.75" customHeight="1">
      <c r="B53" s="6"/>
      <c r="C53" s="6"/>
      <c r="D53" s="19"/>
      <c r="E53" s="6"/>
      <c r="F53" s="6"/>
      <c r="G53" s="6"/>
      <c r="H53" s="6"/>
      <c r="I53" s="6"/>
      <c r="J53" s="6"/>
      <c r="K53" s="6"/>
      <c r="L53" s="6"/>
    </row>
    <row r="54" spans="1:24" ht="12.75" customHeight="1">
      <c r="A54" s="7"/>
      <c r="B54" s="6"/>
      <c r="C54" s="6"/>
      <c r="D54" s="19"/>
      <c r="E54" s="6"/>
      <c r="P54" s="7"/>
      <c r="Q54" s="7"/>
      <c r="R54" s="7"/>
      <c r="S54" s="7"/>
      <c r="T54" s="7"/>
      <c r="U54" s="7"/>
      <c r="V54" s="7"/>
      <c r="W54" s="7"/>
      <c r="X54" s="7"/>
    </row>
    <row r="55" spans="1:24" ht="12.75" customHeight="1">
      <c r="A55" s="7"/>
      <c r="B55" s="6"/>
      <c r="C55" s="6"/>
      <c r="D55" s="6"/>
      <c r="E55" s="6"/>
      <c r="P55" s="7"/>
      <c r="Q55" s="7"/>
      <c r="R55" s="7"/>
      <c r="S55" s="7"/>
      <c r="T55" s="7"/>
      <c r="U55" s="7"/>
      <c r="V55" s="7"/>
      <c r="W55" s="7"/>
      <c r="X55" s="7"/>
    </row>
    <row r="56" spans="1:24" ht="12.75" customHeight="1">
      <c r="A56" s="7"/>
      <c r="B56" s="6"/>
      <c r="C56" s="6"/>
      <c r="D56" s="6"/>
      <c r="E56" s="6"/>
      <c r="P56" s="7"/>
      <c r="Q56" s="7"/>
      <c r="R56" s="7"/>
      <c r="S56" s="7"/>
      <c r="T56" s="7"/>
      <c r="U56" s="7"/>
      <c r="V56" s="7"/>
      <c r="W56" s="7"/>
      <c r="X56" s="7"/>
    </row>
    <row r="57" spans="1:24" ht="12.75" customHeight="1">
      <c r="A57" s="7"/>
      <c r="B57" s="6"/>
      <c r="C57" s="6"/>
      <c r="D57" s="6"/>
      <c r="E57" s="6"/>
      <c r="P57" s="7"/>
      <c r="Q57" s="7"/>
      <c r="R57" s="7"/>
      <c r="S57" s="7"/>
      <c r="T57" s="7"/>
      <c r="U57" s="7"/>
      <c r="V57" s="7"/>
      <c r="W57" s="7"/>
      <c r="X57" s="7"/>
    </row>
    <row r="58" spans="1:24" ht="12.75" customHeight="1">
      <c r="A58" s="7"/>
      <c r="B58" s="6"/>
      <c r="C58" s="6"/>
      <c r="D58" s="41" t="s">
        <v>14</v>
      </c>
      <c r="E58" s="6"/>
      <c r="P58" s="7"/>
      <c r="Q58" s="7"/>
      <c r="R58" s="7"/>
      <c r="S58" s="7"/>
      <c r="T58" s="7"/>
      <c r="U58" s="7"/>
      <c r="V58" s="7"/>
      <c r="W58" s="7"/>
      <c r="X58" s="7"/>
    </row>
    <row r="59" spans="1:24" ht="12.75" customHeight="1">
      <c r="A59" s="7"/>
      <c r="B59" s="6"/>
      <c r="C59" s="6"/>
      <c r="D59" s="6"/>
      <c r="E59" s="6"/>
      <c r="P59" s="7"/>
      <c r="Q59" s="7"/>
      <c r="R59" s="7"/>
      <c r="S59" s="7"/>
      <c r="T59" s="7"/>
      <c r="U59" s="7"/>
      <c r="V59" s="7"/>
      <c r="W59" s="7"/>
      <c r="X59" s="7"/>
    </row>
    <row r="60" spans="1:24" ht="12.75" customHeight="1">
      <c r="A60" s="7"/>
      <c r="B60" s="6"/>
      <c r="C60" s="6"/>
      <c r="D60" s="6"/>
      <c r="E60" s="6"/>
      <c r="P60" s="7"/>
      <c r="Q60" s="7"/>
      <c r="R60" s="7"/>
      <c r="S60" s="7"/>
      <c r="T60" s="7"/>
      <c r="U60" s="7"/>
      <c r="V60" s="7"/>
      <c r="W60" s="7"/>
      <c r="X60" s="7"/>
    </row>
    <row r="61" spans="1:24" ht="12.75" customHeight="1">
      <c r="A61" s="7"/>
      <c r="B61" s="6"/>
      <c r="C61" s="6"/>
      <c r="D61" s="6"/>
      <c r="E61" s="6"/>
      <c r="P61" s="7"/>
      <c r="Q61" s="7"/>
      <c r="R61" s="7"/>
      <c r="S61" s="7"/>
      <c r="T61" s="7"/>
      <c r="U61" s="7"/>
      <c r="V61" s="7"/>
      <c r="W61" s="7"/>
      <c r="X61" s="7"/>
    </row>
    <row r="62" spans="1:24" ht="12.75" customHeight="1">
      <c r="A62" s="7"/>
      <c r="B62" s="6"/>
      <c r="C62" s="6"/>
      <c r="D62" s="6"/>
      <c r="E62" s="6"/>
      <c r="P62" s="7"/>
      <c r="Q62" s="7"/>
      <c r="R62" s="7"/>
      <c r="S62" s="7"/>
      <c r="T62" s="7"/>
      <c r="U62" s="7"/>
      <c r="V62" s="7"/>
      <c r="W62" s="7"/>
      <c r="X62" s="7"/>
    </row>
    <row r="63" spans="1:24" ht="12.75" customHeight="1">
      <c r="A63" s="7"/>
      <c r="B63" s="6"/>
      <c r="C63" s="6"/>
      <c r="D63" s="6"/>
      <c r="E63" s="6"/>
      <c r="P63" s="7"/>
      <c r="Q63" s="7"/>
      <c r="R63" s="7"/>
      <c r="S63" s="7"/>
      <c r="T63" s="7"/>
      <c r="U63" s="7"/>
      <c r="V63" s="7"/>
      <c r="W63" s="7"/>
      <c r="X63" s="7"/>
    </row>
    <row r="64" spans="1:24" ht="12.75" customHeight="1">
      <c r="A64" s="7"/>
      <c r="B64" s="6"/>
      <c r="C64" s="6"/>
      <c r="D64" s="6"/>
      <c r="E64" s="6"/>
      <c r="P64" s="7"/>
      <c r="Q64" s="7"/>
      <c r="R64" s="7"/>
      <c r="S64" s="7"/>
      <c r="T64" s="7"/>
      <c r="U64" s="7"/>
      <c r="V64" s="7"/>
      <c r="W64" s="7"/>
      <c r="X64" s="7"/>
    </row>
    <row r="65" spans="1:24" ht="12.75" customHeight="1">
      <c r="A65" s="7"/>
      <c r="B65" s="6"/>
      <c r="C65" s="6"/>
      <c r="D65" s="6"/>
      <c r="E65" s="6"/>
      <c r="P65" s="7"/>
      <c r="Q65" s="7"/>
      <c r="R65" s="7"/>
      <c r="S65" s="7"/>
      <c r="T65" s="7"/>
      <c r="U65" s="7"/>
      <c r="V65" s="7"/>
      <c r="W65" s="7"/>
      <c r="X65" s="7"/>
    </row>
    <row r="66" spans="1:24" ht="12.75" customHeight="1">
      <c r="A66" s="7"/>
      <c r="B66" s="6"/>
      <c r="C66" s="6"/>
      <c r="D66" s="6"/>
      <c r="E66" s="6"/>
      <c r="P66" s="7"/>
      <c r="Q66" s="7"/>
      <c r="R66" s="7"/>
      <c r="S66" s="7"/>
      <c r="T66" s="7"/>
      <c r="U66" s="7"/>
      <c r="V66" s="7"/>
      <c r="W66" s="7"/>
      <c r="X66" s="7"/>
    </row>
    <row r="67" spans="1:24" ht="12.75" customHeight="1">
      <c r="A67" s="7"/>
      <c r="B67" s="6"/>
      <c r="C67" s="6"/>
      <c r="D67" s="6"/>
      <c r="E67" s="6"/>
      <c r="P67" s="7"/>
      <c r="Q67" s="7"/>
      <c r="R67" s="7"/>
      <c r="S67" s="7"/>
      <c r="T67" s="7"/>
      <c r="U67" s="7"/>
      <c r="V67" s="7"/>
      <c r="W67" s="7"/>
      <c r="X67" s="7"/>
    </row>
    <row r="68" spans="1:24" ht="12.75" customHeight="1">
      <c r="A68" s="7"/>
      <c r="B68" s="6"/>
      <c r="C68" s="6"/>
      <c r="D68" s="6"/>
      <c r="E68" s="6"/>
      <c r="P68" s="7"/>
      <c r="Q68" s="7"/>
      <c r="R68" s="7"/>
      <c r="S68" s="7"/>
      <c r="T68" s="7"/>
      <c r="U68" s="7"/>
      <c r="V68" s="7"/>
      <c r="W68" s="7"/>
      <c r="X68" s="7"/>
    </row>
  </sheetData>
  <sheetProtection/>
  <mergeCells count="6">
    <mergeCell ref="C1:D1"/>
    <mergeCell ref="C4:D4"/>
    <mergeCell ref="A1:B1"/>
    <mergeCell ref="A2:B2"/>
    <mergeCell ref="A3:B3"/>
    <mergeCell ref="A4:B4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A54" sqref="A54:A68"/>
    </sheetView>
  </sheetViews>
  <sheetFormatPr defaultColWidth="9.140625" defaultRowHeight="12.75" customHeight="1"/>
  <cols>
    <col min="1" max="1" width="10.5742187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6" customWidth="1"/>
    <col min="13" max="13" width="0.13671875" style="7" customWidth="1"/>
    <col min="14" max="14" width="16.7109375" style="7" customWidth="1"/>
    <col min="15" max="15" width="10.28125" style="7" customWidth="1"/>
    <col min="25" max="28" width="9.140625" style="7" customWidth="1"/>
  </cols>
  <sheetData>
    <row r="1" spans="1:14" s="7" customFormat="1" ht="17.25" customHeight="1">
      <c r="A1" s="183" t="s">
        <v>11</v>
      </c>
      <c r="B1" s="184"/>
      <c r="C1" s="186" t="s">
        <v>74</v>
      </c>
      <c r="D1" s="187"/>
      <c r="E1" s="44" t="s">
        <v>5</v>
      </c>
      <c r="F1" s="6"/>
      <c r="G1" s="6"/>
      <c r="H1" s="6"/>
      <c r="I1" s="6"/>
      <c r="J1" s="6"/>
      <c r="K1" s="6"/>
      <c r="L1" s="6"/>
      <c r="N1" s="49" t="s">
        <v>75</v>
      </c>
    </row>
    <row r="2" spans="1:14" s="7" customFormat="1" ht="12.75" customHeight="1">
      <c r="A2" s="185" t="s">
        <v>12</v>
      </c>
      <c r="B2" s="185"/>
      <c r="C2" s="125" t="str">
        <f>Input!M13</f>
        <v>Probe Reading</v>
      </c>
      <c r="D2" s="10"/>
      <c r="E2" s="10" t="s">
        <v>2</v>
      </c>
      <c r="F2" s="6"/>
      <c r="G2" s="6"/>
      <c r="H2" s="6"/>
      <c r="I2" s="6"/>
      <c r="J2" s="6"/>
      <c r="K2" s="6"/>
      <c r="L2" s="6"/>
      <c r="N2" s="39" t="str">
        <f>Tank!N2</f>
        <v>Deg. F</v>
      </c>
    </row>
    <row r="3" spans="1:14" s="7" customFormat="1" ht="12.75" customHeight="1">
      <c r="A3" s="185" t="s">
        <v>19</v>
      </c>
      <c r="B3" s="185"/>
      <c r="C3" s="157" t="s">
        <v>78</v>
      </c>
      <c r="D3" s="126"/>
      <c r="E3" s="20" t="s">
        <v>1</v>
      </c>
      <c r="F3" s="6"/>
      <c r="G3" s="6"/>
      <c r="H3" s="6"/>
      <c r="I3" s="6"/>
      <c r="J3" s="6"/>
      <c r="K3" s="6"/>
      <c r="L3" s="6"/>
      <c r="N3" s="39" t="str">
        <f>Tank!N3</f>
        <v>9637A4</v>
      </c>
    </row>
    <row r="4" spans="1:14" s="7" customFormat="1" ht="12.75" customHeight="1">
      <c r="A4" s="185" t="s">
        <v>15</v>
      </c>
      <c r="B4" s="185"/>
      <c r="C4" s="181" t="s">
        <v>76</v>
      </c>
      <c r="D4" s="182"/>
      <c r="E4" s="44" t="s">
        <v>3</v>
      </c>
      <c r="F4" s="6"/>
      <c r="G4" s="6"/>
      <c r="H4" s="6"/>
      <c r="I4" s="6"/>
      <c r="J4" s="6"/>
      <c r="K4" s="6"/>
      <c r="L4" s="6"/>
      <c r="N4" s="49" t="s">
        <v>36</v>
      </c>
    </row>
    <row r="5" spans="2:14" s="7" customFormat="1" ht="12.75" customHeight="1">
      <c r="B5" s="6"/>
      <c r="C5" s="6"/>
      <c r="D5" s="6"/>
      <c r="E5" s="47" t="s">
        <v>20</v>
      </c>
      <c r="F5" s="6"/>
      <c r="G5" s="6"/>
      <c r="H5" s="6"/>
      <c r="I5" s="6"/>
      <c r="J5" s="6"/>
      <c r="K5" s="6"/>
      <c r="L5" s="6"/>
      <c r="N5" s="156" t="s">
        <v>77</v>
      </c>
    </row>
    <row r="6" spans="1:14" ht="16.5" customHeight="1" thickBot="1">
      <c r="A6" s="48" t="s">
        <v>46</v>
      </c>
      <c r="B6" s="42" t="s">
        <v>13</v>
      </c>
      <c r="C6" s="28" t="s">
        <v>21</v>
      </c>
      <c r="D6" s="29" t="s">
        <v>22</v>
      </c>
      <c r="E6" s="30" t="s">
        <v>6</v>
      </c>
      <c r="F6" s="8" t="s">
        <v>25</v>
      </c>
      <c r="G6" s="8" t="s">
        <v>26</v>
      </c>
      <c r="H6" s="8" t="s">
        <v>27</v>
      </c>
      <c r="I6" s="8" t="s">
        <v>28</v>
      </c>
      <c r="J6" s="9" t="s">
        <v>29</v>
      </c>
      <c r="K6" s="9" t="s">
        <v>30</v>
      </c>
      <c r="L6" s="9" t="s">
        <v>31</v>
      </c>
      <c r="M6" s="9" t="s">
        <v>32</v>
      </c>
      <c r="N6" s="10"/>
    </row>
    <row r="7" spans="1:15" ht="12.75" customHeight="1" thickBot="1">
      <c r="A7" s="43">
        <f>IF(Input!I13="","",Input!I13)</f>
        <v>40947</v>
      </c>
      <c r="B7" s="31">
        <v>1</v>
      </c>
      <c r="C7" s="45">
        <f>IF(Input!N13="","No Data",Input!N13)</f>
        <v>317</v>
      </c>
      <c r="D7" s="53"/>
      <c r="E7" s="32"/>
      <c r="F7" s="11">
        <f aca="true" t="shared" si="0" ref="F7:F46">$O$11</f>
        <v>375.8333333333333</v>
      </c>
      <c r="G7" s="11">
        <f aca="true" t="shared" si="1" ref="G7:G46">$O$12</f>
        <v>340</v>
      </c>
      <c r="H7" s="11">
        <f aca="true" t="shared" si="2" ref="H7:H46">$O$8</f>
        <v>312.5</v>
      </c>
      <c r="I7" s="11">
        <f aca="true" t="shared" si="3" ref="I7:I46">$O$13</f>
        <v>290</v>
      </c>
      <c r="J7" s="11">
        <f aca="true" t="shared" si="4" ref="J7:J46">$O$14</f>
        <v>249.16666666666666</v>
      </c>
      <c r="K7" s="12">
        <f>O$27</f>
        <v>23.80952380952381</v>
      </c>
      <c r="L7" s="12">
        <f aca="true" t="shared" si="5" ref="L7:L46">$O$30</f>
        <v>77.85714285714286</v>
      </c>
      <c r="M7" s="13">
        <f aca="true" t="shared" si="6" ref="M7:M46">$O$31</f>
        <v>0</v>
      </c>
      <c r="N7" s="37" t="s">
        <v>9</v>
      </c>
      <c r="O7" s="14" t="s">
        <v>0</v>
      </c>
    </row>
    <row r="8" spans="1:15" ht="12.75" customHeight="1">
      <c r="A8" s="43">
        <f>IF(Input!I14="","",Input!I14)</f>
        <v>40948</v>
      </c>
      <c r="B8" s="31">
        <v>2</v>
      </c>
      <c r="C8" s="45">
        <f>IF(Input!N14="","No Data",Input!N14)</f>
        <v>297</v>
      </c>
      <c r="D8" s="159">
        <f>IF(C8="No Data","N/A",IF(C7="","",ABS(C7-C8)))</f>
        <v>20</v>
      </c>
      <c r="E8" s="33"/>
      <c r="F8" s="11">
        <f t="shared" si="0"/>
        <v>375.8333333333333</v>
      </c>
      <c r="G8" s="11">
        <f t="shared" si="1"/>
        <v>340</v>
      </c>
      <c r="H8" s="11">
        <f t="shared" si="2"/>
        <v>312.5</v>
      </c>
      <c r="I8" s="11">
        <f t="shared" si="3"/>
        <v>290</v>
      </c>
      <c r="J8" s="11">
        <f t="shared" si="4"/>
        <v>249.16666666666666</v>
      </c>
      <c r="K8" s="12">
        <f aca="true" t="shared" si="7" ref="K8:K46">O$27</f>
        <v>23.80952380952381</v>
      </c>
      <c r="L8" s="12">
        <f t="shared" si="5"/>
        <v>77.85714285714286</v>
      </c>
      <c r="M8" s="13">
        <f t="shared" si="6"/>
        <v>0</v>
      </c>
      <c r="N8" s="15" t="s">
        <v>33</v>
      </c>
      <c r="O8" s="22">
        <f>AVERAGE(C7:C46)</f>
        <v>312.5</v>
      </c>
    </row>
    <row r="9" spans="1:15" ht="12.75" customHeight="1">
      <c r="A9" s="43">
        <f>IF(Input!I15="","",Input!I15)</f>
        <v>40949</v>
      </c>
      <c r="B9" s="31">
        <v>3</v>
      </c>
      <c r="C9" s="45">
        <f>IF(Input!N15="","No Data",Input!N15)</f>
        <v>340</v>
      </c>
      <c r="D9" s="159">
        <f>IF(C9="No Data","N/A",IF(C8="",IF(C7="","",ABS(C7-C9)),ABS(C8-C9)))</f>
        <v>43</v>
      </c>
      <c r="E9" s="33"/>
      <c r="F9" s="11">
        <f t="shared" si="0"/>
        <v>375.8333333333333</v>
      </c>
      <c r="G9" s="11">
        <f t="shared" si="1"/>
        <v>340</v>
      </c>
      <c r="H9" s="11">
        <f t="shared" si="2"/>
        <v>312.5</v>
      </c>
      <c r="I9" s="11">
        <f t="shared" si="3"/>
        <v>290</v>
      </c>
      <c r="J9" s="11">
        <f t="shared" si="4"/>
        <v>249.16666666666666</v>
      </c>
      <c r="K9" s="12">
        <f t="shared" si="7"/>
        <v>23.80952380952381</v>
      </c>
      <c r="L9" s="12">
        <f t="shared" si="5"/>
        <v>77.85714285714286</v>
      </c>
      <c r="M9" s="13">
        <f t="shared" si="6"/>
        <v>0</v>
      </c>
      <c r="N9" s="16"/>
      <c r="O9" s="23"/>
    </row>
    <row r="10" spans="1:15" ht="12.75" customHeight="1">
      <c r="A10" s="43">
        <f>IF(Input!I16="","",Input!I16)</f>
        <v>40950</v>
      </c>
      <c r="B10" s="31">
        <v>4</v>
      </c>
      <c r="C10" s="45">
        <f>IF(Input!N16="","No Data",Input!N16)</f>
        <v>323</v>
      </c>
      <c r="D10" s="159">
        <f>IF(C10="No Data","N/A",IF(C9="",IF(C8="",ABS(C7-C10),ABS(C8-C10)),ABS(C9-C10)))</f>
        <v>17</v>
      </c>
      <c r="E10" s="128"/>
      <c r="F10" s="11">
        <f t="shared" si="0"/>
        <v>375.8333333333333</v>
      </c>
      <c r="G10" s="11">
        <f t="shared" si="1"/>
        <v>340</v>
      </c>
      <c r="H10" s="11">
        <f t="shared" si="2"/>
        <v>312.5</v>
      </c>
      <c r="I10" s="11">
        <f t="shared" si="3"/>
        <v>290</v>
      </c>
      <c r="J10" s="11">
        <f t="shared" si="4"/>
        <v>249.16666666666666</v>
      </c>
      <c r="K10" s="12">
        <f t="shared" si="7"/>
        <v>23.80952380952381</v>
      </c>
      <c r="L10" s="12">
        <f t="shared" si="5"/>
        <v>77.85714285714286</v>
      </c>
      <c r="M10" s="13">
        <f t="shared" si="6"/>
        <v>0</v>
      </c>
      <c r="N10" s="16"/>
      <c r="O10" s="23"/>
    </row>
    <row r="11" spans="1:15" ht="12.75" customHeight="1">
      <c r="A11" s="43">
        <f>IF(Input!I17="","",Input!I17)</f>
        <v>40951</v>
      </c>
      <c r="B11" s="31">
        <v>5</v>
      </c>
      <c r="C11" s="45">
        <f>IF(Input!N17="","No Data",Input!N17)</f>
        <v>321</v>
      </c>
      <c r="D11" s="159">
        <f aca="true" t="shared" si="8" ref="D11:D46">IF(C11="No Data","N/A",IF(C10="",IF(C9="",ABS(C8-C11),ABS(C9-C11)),ABS(C10-C11)))</f>
        <v>2</v>
      </c>
      <c r="E11" s="128"/>
      <c r="F11" s="11">
        <f t="shared" si="0"/>
        <v>375.8333333333333</v>
      </c>
      <c r="G11" s="11">
        <f t="shared" si="1"/>
        <v>340</v>
      </c>
      <c r="H11" s="11">
        <f t="shared" si="2"/>
        <v>312.5</v>
      </c>
      <c r="I11" s="11">
        <f t="shared" si="3"/>
        <v>290</v>
      </c>
      <c r="J11" s="11">
        <f t="shared" si="4"/>
        <v>249.16666666666666</v>
      </c>
      <c r="K11" s="12">
        <f t="shared" si="7"/>
        <v>23.80952380952381</v>
      </c>
      <c r="L11" s="12">
        <f t="shared" si="5"/>
        <v>77.85714285714286</v>
      </c>
      <c r="M11" s="13">
        <f t="shared" si="6"/>
        <v>0</v>
      </c>
      <c r="N11" s="18" t="s">
        <v>16</v>
      </c>
      <c r="O11" s="51">
        <f>O8+2.66*O27</f>
        <v>375.8333333333333</v>
      </c>
    </row>
    <row r="12" spans="1:15" ht="12.75" customHeight="1">
      <c r="A12" s="43">
        <f>IF(Input!I18="","",Input!I18)</f>
        <v>40952</v>
      </c>
      <c r="B12" s="31">
        <v>6</v>
      </c>
      <c r="C12" s="45">
        <f>IF(Input!N18="","No Data",Input!N18)</f>
        <v>310</v>
      </c>
      <c r="D12" s="159">
        <f t="shared" si="8"/>
        <v>11</v>
      </c>
      <c r="E12" s="128"/>
      <c r="F12" s="11">
        <f t="shared" si="0"/>
        <v>375.8333333333333</v>
      </c>
      <c r="G12" s="11">
        <f t="shared" si="1"/>
        <v>340</v>
      </c>
      <c r="H12" s="11">
        <f t="shared" si="2"/>
        <v>312.5</v>
      </c>
      <c r="I12" s="11">
        <f t="shared" si="3"/>
        <v>290</v>
      </c>
      <c r="J12" s="11">
        <f t="shared" si="4"/>
        <v>249.16666666666666</v>
      </c>
      <c r="K12" s="12">
        <f t="shared" si="7"/>
        <v>23.80952380952381</v>
      </c>
      <c r="L12" s="12">
        <f t="shared" si="5"/>
        <v>77.85714285714286</v>
      </c>
      <c r="M12" s="13">
        <f t="shared" si="6"/>
        <v>0</v>
      </c>
      <c r="N12" s="18" t="s">
        <v>71</v>
      </c>
      <c r="O12" s="51">
        <f>Input!K9</f>
        <v>340</v>
      </c>
    </row>
    <row r="13" spans="1:15" ht="12.75" customHeight="1">
      <c r="A13" s="43">
        <f>IF(Input!I19="","",Input!I19)</f>
        <v>40953</v>
      </c>
      <c r="B13" s="31">
        <v>7</v>
      </c>
      <c r="C13" s="45">
        <f>IF(Input!N19="","No Data",Input!N19)</f>
        <v>299</v>
      </c>
      <c r="D13" s="159">
        <f t="shared" si="8"/>
        <v>11</v>
      </c>
      <c r="E13" s="128"/>
      <c r="F13" s="11">
        <f t="shared" si="0"/>
        <v>375.8333333333333</v>
      </c>
      <c r="G13" s="11">
        <f t="shared" si="1"/>
        <v>340</v>
      </c>
      <c r="H13" s="11">
        <f t="shared" si="2"/>
        <v>312.5</v>
      </c>
      <c r="I13" s="11">
        <f t="shared" si="3"/>
        <v>290</v>
      </c>
      <c r="J13" s="11">
        <f t="shared" si="4"/>
        <v>249.16666666666666</v>
      </c>
      <c r="K13" s="12">
        <f t="shared" si="7"/>
        <v>23.80952380952381</v>
      </c>
      <c r="L13" s="12">
        <f t="shared" si="5"/>
        <v>77.85714285714286</v>
      </c>
      <c r="M13" s="13">
        <f t="shared" si="6"/>
        <v>0</v>
      </c>
      <c r="N13" s="18" t="s">
        <v>72</v>
      </c>
      <c r="O13" s="51">
        <f>Input!K11</f>
        <v>290</v>
      </c>
    </row>
    <row r="14" spans="1:15" ht="12.75" customHeight="1" thickBot="1">
      <c r="A14" s="43">
        <f>IF(Input!I20="","",Input!I20)</f>
        <v>40954</v>
      </c>
      <c r="B14" s="31">
        <v>8</v>
      </c>
      <c r="C14" s="45">
        <f>IF(Input!N20="","No Data",Input!N20)</f>
        <v>333</v>
      </c>
      <c r="D14" s="159">
        <f t="shared" si="8"/>
        <v>34</v>
      </c>
      <c r="E14" s="33"/>
      <c r="F14" s="11">
        <f t="shared" si="0"/>
        <v>375.8333333333333</v>
      </c>
      <c r="G14" s="11">
        <f t="shared" si="1"/>
        <v>340</v>
      </c>
      <c r="H14" s="11">
        <f t="shared" si="2"/>
        <v>312.5</v>
      </c>
      <c r="I14" s="11">
        <f t="shared" si="3"/>
        <v>290</v>
      </c>
      <c r="J14" s="11">
        <f t="shared" si="4"/>
        <v>249.16666666666666</v>
      </c>
      <c r="K14" s="12">
        <f t="shared" si="7"/>
        <v>23.80952380952381</v>
      </c>
      <c r="L14" s="12">
        <f t="shared" si="5"/>
        <v>77.85714285714286</v>
      </c>
      <c r="M14" s="13">
        <f t="shared" si="6"/>
        <v>0</v>
      </c>
      <c r="N14" s="38" t="s">
        <v>17</v>
      </c>
      <c r="O14" s="158">
        <f>IF(O8-2.66*O27&lt;0,0,O8-2.66*O27)</f>
        <v>249.16666666666666</v>
      </c>
    </row>
    <row r="15" spans="1:13" ht="12.75" customHeight="1">
      <c r="A15" s="43">
        <f>IF(Input!I21="","",Input!I21)</f>
        <v>40955</v>
      </c>
      <c r="B15" s="31">
        <v>9</v>
      </c>
      <c r="C15" s="45">
        <f>IF(Input!N21="","No Data",Input!N21)</f>
        <v>286</v>
      </c>
      <c r="D15" s="159">
        <f t="shared" si="8"/>
        <v>47</v>
      </c>
      <c r="E15" s="128"/>
      <c r="F15" s="11">
        <f t="shared" si="0"/>
        <v>375.8333333333333</v>
      </c>
      <c r="G15" s="11">
        <f t="shared" si="1"/>
        <v>340</v>
      </c>
      <c r="H15" s="11">
        <f t="shared" si="2"/>
        <v>312.5</v>
      </c>
      <c r="I15" s="11">
        <f t="shared" si="3"/>
        <v>290</v>
      </c>
      <c r="J15" s="11">
        <f t="shared" si="4"/>
        <v>249.16666666666666</v>
      </c>
      <c r="K15" s="12">
        <f t="shared" si="7"/>
        <v>23.80952380952381</v>
      </c>
      <c r="L15" s="12">
        <f t="shared" si="5"/>
        <v>77.85714285714286</v>
      </c>
      <c r="M15" s="13">
        <f t="shared" si="6"/>
        <v>0</v>
      </c>
    </row>
    <row r="16" spans="1:13" ht="12.75" customHeight="1">
      <c r="A16" s="43">
        <f>IF(Input!I22="","",Input!I22)</f>
        <v>40956</v>
      </c>
      <c r="B16" s="31">
        <v>10</v>
      </c>
      <c r="C16" s="45">
        <f>IF(Input!N22="","No Data",Input!N22)</f>
        <v>293</v>
      </c>
      <c r="D16" s="159">
        <f t="shared" si="8"/>
        <v>7</v>
      </c>
      <c r="E16" s="33"/>
      <c r="F16" s="11">
        <f t="shared" si="0"/>
        <v>375.8333333333333</v>
      </c>
      <c r="G16" s="11">
        <f t="shared" si="1"/>
        <v>340</v>
      </c>
      <c r="H16" s="11">
        <f t="shared" si="2"/>
        <v>312.5</v>
      </c>
      <c r="I16" s="11">
        <f t="shared" si="3"/>
        <v>290</v>
      </c>
      <c r="J16" s="11">
        <f t="shared" si="4"/>
        <v>249.16666666666666</v>
      </c>
      <c r="K16" s="12">
        <f t="shared" si="7"/>
        <v>23.80952380952381</v>
      </c>
      <c r="L16" s="12">
        <f t="shared" si="5"/>
        <v>77.85714285714286</v>
      </c>
      <c r="M16" s="13">
        <f t="shared" si="6"/>
        <v>0</v>
      </c>
    </row>
    <row r="17" spans="1:13" ht="12.75" customHeight="1">
      <c r="A17" s="43">
        <f>IF(Input!I23="","",Input!I23)</f>
        <v>40957</v>
      </c>
      <c r="B17" s="31">
        <v>11</v>
      </c>
      <c r="C17" s="45">
        <f>IF(Input!N23="","No Data",Input!N23)</f>
        <v>303</v>
      </c>
      <c r="D17" s="159">
        <f t="shared" si="8"/>
        <v>10</v>
      </c>
      <c r="E17" s="33"/>
      <c r="F17" s="11">
        <f t="shared" si="0"/>
        <v>375.8333333333333</v>
      </c>
      <c r="G17" s="11">
        <f t="shared" si="1"/>
        <v>340</v>
      </c>
      <c r="H17" s="11">
        <f t="shared" si="2"/>
        <v>312.5</v>
      </c>
      <c r="I17" s="11">
        <f t="shared" si="3"/>
        <v>290</v>
      </c>
      <c r="J17" s="11">
        <f t="shared" si="4"/>
        <v>249.16666666666666</v>
      </c>
      <c r="K17" s="12">
        <f t="shared" si="7"/>
        <v>23.80952380952381</v>
      </c>
      <c r="L17" s="12">
        <f t="shared" si="5"/>
        <v>77.85714285714286</v>
      </c>
      <c r="M17" s="13">
        <f t="shared" si="6"/>
        <v>0</v>
      </c>
    </row>
    <row r="18" spans="1:13" ht="12.75" customHeight="1">
      <c r="A18" s="43">
        <f>IF(Input!I24="","",Input!I24)</f>
        <v>40958</v>
      </c>
      <c r="B18" s="31">
        <v>12</v>
      </c>
      <c r="C18" s="45">
        <f>IF(Input!N24="","No Data",Input!N24)</f>
        <v>340</v>
      </c>
      <c r="D18" s="159">
        <f t="shared" si="8"/>
        <v>37</v>
      </c>
      <c r="E18" s="33"/>
      <c r="F18" s="11">
        <f t="shared" si="0"/>
        <v>375.8333333333333</v>
      </c>
      <c r="G18" s="11">
        <f t="shared" si="1"/>
        <v>340</v>
      </c>
      <c r="H18" s="11">
        <f t="shared" si="2"/>
        <v>312.5</v>
      </c>
      <c r="I18" s="11">
        <f t="shared" si="3"/>
        <v>290</v>
      </c>
      <c r="J18" s="11">
        <f t="shared" si="4"/>
        <v>249.16666666666666</v>
      </c>
      <c r="K18" s="12">
        <f t="shared" si="7"/>
        <v>23.80952380952381</v>
      </c>
      <c r="L18" s="12">
        <f t="shared" si="5"/>
        <v>77.85714285714286</v>
      </c>
      <c r="M18" s="13">
        <f t="shared" si="6"/>
        <v>0</v>
      </c>
    </row>
    <row r="19" spans="1:13" ht="12.75" customHeight="1">
      <c r="A19" s="43">
        <f>IF(Input!I25="","",Input!I25)</f>
        <v>40959</v>
      </c>
      <c r="B19" s="31">
        <v>13</v>
      </c>
      <c r="C19" s="45">
        <f>IF(Input!N25="","No Data",Input!N25)</f>
        <v>281</v>
      </c>
      <c r="D19" s="159">
        <f t="shared" si="8"/>
        <v>59</v>
      </c>
      <c r="E19" s="33"/>
      <c r="F19" s="11">
        <f t="shared" si="0"/>
        <v>375.8333333333333</v>
      </c>
      <c r="G19" s="11">
        <f t="shared" si="1"/>
        <v>340</v>
      </c>
      <c r="H19" s="11">
        <f t="shared" si="2"/>
        <v>312.5</v>
      </c>
      <c r="I19" s="11">
        <f t="shared" si="3"/>
        <v>290</v>
      </c>
      <c r="J19" s="11">
        <f t="shared" si="4"/>
        <v>249.16666666666666</v>
      </c>
      <c r="K19" s="12">
        <f t="shared" si="7"/>
        <v>23.80952380952381</v>
      </c>
      <c r="L19" s="12">
        <f t="shared" si="5"/>
        <v>77.85714285714286</v>
      </c>
      <c r="M19" s="13">
        <f t="shared" si="6"/>
        <v>0</v>
      </c>
    </row>
    <row r="20" spans="1:14" ht="12.75" customHeight="1">
      <c r="A20" s="43">
        <f>IF(Input!I26="","",Input!I26)</f>
        <v>40960</v>
      </c>
      <c r="B20" s="31">
        <v>14</v>
      </c>
      <c r="C20" s="45">
        <f>IF(Input!N26="","No Data",Input!N26)</f>
        <v>297</v>
      </c>
      <c r="D20" s="159">
        <f t="shared" si="8"/>
        <v>16</v>
      </c>
      <c r="E20" s="33"/>
      <c r="F20" s="11">
        <f t="shared" si="0"/>
        <v>375.8333333333333</v>
      </c>
      <c r="G20" s="11">
        <f t="shared" si="1"/>
        <v>340</v>
      </c>
      <c r="H20" s="11">
        <f t="shared" si="2"/>
        <v>312.5</v>
      </c>
      <c r="I20" s="11">
        <f t="shared" si="3"/>
        <v>290</v>
      </c>
      <c r="J20" s="11">
        <f t="shared" si="4"/>
        <v>249.16666666666666</v>
      </c>
      <c r="K20" s="12">
        <f t="shared" si="7"/>
        <v>23.80952380952381</v>
      </c>
      <c r="L20" s="12">
        <f t="shared" si="5"/>
        <v>77.85714285714286</v>
      </c>
      <c r="M20" s="13">
        <f t="shared" si="6"/>
        <v>0</v>
      </c>
      <c r="N20" s="52"/>
    </row>
    <row r="21" spans="1:14" ht="12.75" customHeight="1">
      <c r="A21" s="43">
        <f>IF(Input!I27="","",Input!I27)</f>
        <v>40961</v>
      </c>
      <c r="B21" s="31">
        <v>15</v>
      </c>
      <c r="C21" s="45">
        <f>IF(Input!N27="","No Data",Input!N27)</f>
        <v>298</v>
      </c>
      <c r="D21" s="159">
        <f t="shared" si="8"/>
        <v>1</v>
      </c>
      <c r="E21" s="33"/>
      <c r="F21" s="11">
        <f t="shared" si="0"/>
        <v>375.8333333333333</v>
      </c>
      <c r="G21" s="11">
        <f t="shared" si="1"/>
        <v>340</v>
      </c>
      <c r="H21" s="11">
        <f t="shared" si="2"/>
        <v>312.5</v>
      </c>
      <c r="I21" s="11">
        <f t="shared" si="3"/>
        <v>290</v>
      </c>
      <c r="J21" s="11">
        <f t="shared" si="4"/>
        <v>249.16666666666666</v>
      </c>
      <c r="K21" s="12">
        <f t="shared" si="7"/>
        <v>23.80952380952381</v>
      </c>
      <c r="L21" s="12">
        <f t="shared" si="5"/>
        <v>77.85714285714286</v>
      </c>
      <c r="M21" s="13">
        <f t="shared" si="6"/>
        <v>0</v>
      </c>
      <c r="N21" s="52"/>
    </row>
    <row r="22" spans="1:13" ht="12.75" customHeight="1">
      <c r="A22" s="43">
        <f>IF(Input!I28="","",Input!I28)</f>
        <v>40962</v>
      </c>
      <c r="B22" s="31">
        <v>16</v>
      </c>
      <c r="C22" s="45">
        <f>IF(Input!N28="","No Data",Input!N28)</f>
        <v>335</v>
      </c>
      <c r="D22" s="159">
        <f t="shared" si="8"/>
        <v>37</v>
      </c>
      <c r="E22" s="33"/>
      <c r="F22" s="11">
        <f t="shared" si="0"/>
        <v>375.8333333333333</v>
      </c>
      <c r="G22" s="11">
        <f t="shared" si="1"/>
        <v>340</v>
      </c>
      <c r="H22" s="11">
        <f t="shared" si="2"/>
        <v>312.5</v>
      </c>
      <c r="I22" s="11">
        <f t="shared" si="3"/>
        <v>290</v>
      </c>
      <c r="J22" s="11">
        <f t="shared" si="4"/>
        <v>249.16666666666666</v>
      </c>
      <c r="K22" s="12">
        <f t="shared" si="7"/>
        <v>23.80952380952381</v>
      </c>
      <c r="L22" s="12">
        <f t="shared" si="5"/>
        <v>77.85714285714286</v>
      </c>
      <c r="M22" s="13">
        <f t="shared" si="6"/>
        <v>0</v>
      </c>
    </row>
    <row r="23" spans="1:13" ht="12.75" customHeight="1">
      <c r="A23" s="43">
        <f>IF(Input!I29="","",Input!I29)</f>
        <v>40963</v>
      </c>
      <c r="B23" s="31">
        <v>17</v>
      </c>
      <c r="C23" s="45">
        <f>IF(Input!N29="","No Data",Input!N29)</f>
        <v>309</v>
      </c>
      <c r="D23" s="159">
        <f t="shared" si="8"/>
        <v>26</v>
      </c>
      <c r="E23" s="33"/>
      <c r="F23" s="11">
        <f t="shared" si="0"/>
        <v>375.8333333333333</v>
      </c>
      <c r="G23" s="11">
        <f t="shared" si="1"/>
        <v>340</v>
      </c>
      <c r="H23" s="11">
        <f t="shared" si="2"/>
        <v>312.5</v>
      </c>
      <c r="I23" s="11">
        <f t="shared" si="3"/>
        <v>290</v>
      </c>
      <c r="J23" s="11">
        <f t="shared" si="4"/>
        <v>249.16666666666666</v>
      </c>
      <c r="K23" s="12">
        <f t="shared" si="7"/>
        <v>23.80952380952381</v>
      </c>
      <c r="L23" s="12">
        <f t="shared" si="5"/>
        <v>77.85714285714286</v>
      </c>
      <c r="M23" s="13">
        <f t="shared" si="6"/>
        <v>0</v>
      </c>
    </row>
    <row r="24" spans="1:13" ht="12.75" customHeight="1">
      <c r="A24" s="43">
        <f>IF(Input!I30="","",Input!I30)</f>
        <v>40964</v>
      </c>
      <c r="B24" s="31">
        <v>18</v>
      </c>
      <c r="C24" s="45">
        <f>IF(Input!N30="","No Data",Input!N30)</f>
        <v>286</v>
      </c>
      <c r="D24" s="159">
        <f t="shared" si="8"/>
        <v>23</v>
      </c>
      <c r="E24" s="34"/>
      <c r="F24" s="11">
        <f t="shared" si="0"/>
        <v>375.8333333333333</v>
      </c>
      <c r="G24" s="11">
        <f t="shared" si="1"/>
        <v>340</v>
      </c>
      <c r="H24" s="11">
        <f t="shared" si="2"/>
        <v>312.5</v>
      </c>
      <c r="I24" s="11">
        <f t="shared" si="3"/>
        <v>290</v>
      </c>
      <c r="J24" s="11">
        <f t="shared" si="4"/>
        <v>249.16666666666666</v>
      </c>
      <c r="K24" s="12">
        <f t="shared" si="7"/>
        <v>23.80952380952381</v>
      </c>
      <c r="L24" s="12">
        <f t="shared" si="5"/>
        <v>77.85714285714286</v>
      </c>
      <c r="M24" s="13">
        <f t="shared" si="6"/>
        <v>0</v>
      </c>
    </row>
    <row r="25" spans="1:13" ht="12.75" customHeight="1" thickBot="1">
      <c r="A25" s="43">
        <f>IF(Input!I31="","",Input!I31)</f>
        <v>40965</v>
      </c>
      <c r="B25" s="31">
        <v>19</v>
      </c>
      <c r="C25" s="45">
        <f>IF(Input!N31="","No Data",Input!N31)</f>
        <v>329</v>
      </c>
      <c r="D25" s="159">
        <f t="shared" si="8"/>
        <v>43</v>
      </c>
      <c r="E25" s="34"/>
      <c r="F25" s="11">
        <f t="shared" si="0"/>
        <v>375.8333333333333</v>
      </c>
      <c r="G25" s="11">
        <f t="shared" si="1"/>
        <v>340</v>
      </c>
      <c r="H25" s="11">
        <f t="shared" si="2"/>
        <v>312.5</v>
      </c>
      <c r="I25" s="11">
        <f t="shared" si="3"/>
        <v>290</v>
      </c>
      <c r="J25" s="11">
        <f t="shared" si="4"/>
        <v>249.16666666666666</v>
      </c>
      <c r="K25" s="12">
        <f t="shared" si="7"/>
        <v>23.80952380952381</v>
      </c>
      <c r="L25" s="12">
        <f t="shared" si="5"/>
        <v>77.85714285714286</v>
      </c>
      <c r="M25" s="13">
        <f t="shared" si="6"/>
        <v>0</v>
      </c>
    </row>
    <row r="26" spans="1:15" ht="12.75" customHeight="1" thickBot="1">
      <c r="A26" s="43">
        <f>IF(Input!I32="","",Input!I32)</f>
        <v>40966</v>
      </c>
      <c r="B26" s="31">
        <v>20</v>
      </c>
      <c r="C26" s="45">
        <f>IF(Input!N32="","No Data",Input!N32)</f>
        <v>345</v>
      </c>
      <c r="D26" s="159">
        <f t="shared" si="8"/>
        <v>16</v>
      </c>
      <c r="E26" s="34"/>
      <c r="F26" s="11">
        <f t="shared" si="0"/>
        <v>375.8333333333333</v>
      </c>
      <c r="G26" s="11">
        <f t="shared" si="1"/>
        <v>340</v>
      </c>
      <c r="H26" s="11">
        <f t="shared" si="2"/>
        <v>312.5</v>
      </c>
      <c r="I26" s="11">
        <f t="shared" si="3"/>
        <v>290</v>
      </c>
      <c r="J26" s="11">
        <f t="shared" si="4"/>
        <v>249.16666666666666</v>
      </c>
      <c r="K26" s="12">
        <f t="shared" si="7"/>
        <v>23.80952380952381</v>
      </c>
      <c r="L26" s="12">
        <f t="shared" si="5"/>
        <v>77.85714285714286</v>
      </c>
      <c r="M26" s="13">
        <f t="shared" si="6"/>
        <v>0</v>
      </c>
      <c r="N26" s="37" t="s">
        <v>10</v>
      </c>
      <c r="O26" s="14" t="s">
        <v>0</v>
      </c>
    </row>
    <row r="27" spans="1:15" ht="12.75" customHeight="1">
      <c r="A27" s="43">
        <f>IF(Input!I33="","",Input!I33)</f>
        <v>40967</v>
      </c>
      <c r="B27" s="35">
        <v>21</v>
      </c>
      <c r="C27" s="45">
        <f>IF(Input!N33="","No Data",Input!N33)</f>
        <v>328</v>
      </c>
      <c r="D27" s="159">
        <f t="shared" si="8"/>
        <v>17</v>
      </c>
      <c r="E27" s="34"/>
      <c r="F27" s="11">
        <f t="shared" si="0"/>
        <v>375.8333333333333</v>
      </c>
      <c r="G27" s="11">
        <f t="shared" si="1"/>
        <v>340</v>
      </c>
      <c r="H27" s="11">
        <f t="shared" si="2"/>
        <v>312.5</v>
      </c>
      <c r="I27" s="11">
        <f t="shared" si="3"/>
        <v>290</v>
      </c>
      <c r="J27" s="11">
        <f t="shared" si="4"/>
        <v>249.16666666666666</v>
      </c>
      <c r="K27" s="12">
        <f t="shared" si="7"/>
        <v>23.80952380952381</v>
      </c>
      <c r="L27" s="12">
        <f t="shared" si="5"/>
        <v>77.85714285714286</v>
      </c>
      <c r="M27" s="13">
        <f t="shared" si="6"/>
        <v>0</v>
      </c>
      <c r="N27" s="15" t="s">
        <v>33</v>
      </c>
      <c r="O27" s="22">
        <f>AVERAGE(D8:D46)</f>
        <v>23.80952380952381</v>
      </c>
    </row>
    <row r="28" spans="1:15" ht="12.75" customHeight="1">
      <c r="A28" s="43">
        <f>IF(Input!I34="","",Input!I34)</f>
        <v>40968</v>
      </c>
      <c r="B28" s="35">
        <v>22</v>
      </c>
      <c r="C28" s="45">
        <f>IF(Input!N34="","No Data",Input!N34)</f>
        <v>305</v>
      </c>
      <c r="D28" s="159">
        <f t="shared" si="8"/>
        <v>23</v>
      </c>
      <c r="E28" s="34"/>
      <c r="F28" s="11">
        <f t="shared" si="0"/>
        <v>375.8333333333333</v>
      </c>
      <c r="G28" s="11">
        <f t="shared" si="1"/>
        <v>340</v>
      </c>
      <c r="H28" s="11">
        <f t="shared" si="2"/>
        <v>312.5</v>
      </c>
      <c r="I28" s="11">
        <f t="shared" si="3"/>
        <v>290</v>
      </c>
      <c r="J28" s="11">
        <f t="shared" si="4"/>
        <v>249.16666666666666</v>
      </c>
      <c r="K28" s="12">
        <f t="shared" si="7"/>
        <v>23.80952380952381</v>
      </c>
      <c r="L28" s="12">
        <f t="shared" si="5"/>
        <v>77.85714285714286</v>
      </c>
      <c r="M28" s="13">
        <f t="shared" si="6"/>
        <v>0</v>
      </c>
      <c r="N28" s="16"/>
      <c r="O28" s="23"/>
    </row>
    <row r="29" spans="1:15" ht="12.75" customHeight="1">
      <c r="A29" s="43">
        <f>IF(Input!I35="","",Input!I35)</f>
      </c>
      <c r="B29" s="35">
        <v>23</v>
      </c>
      <c r="C29" s="45" t="str">
        <f>IF(Input!N35="","No Data",Input!N35)</f>
        <v>No Data</v>
      </c>
      <c r="D29" s="159" t="str">
        <f t="shared" si="8"/>
        <v>N/A</v>
      </c>
      <c r="E29" s="34"/>
      <c r="F29" s="11">
        <f t="shared" si="0"/>
        <v>375.8333333333333</v>
      </c>
      <c r="G29" s="11">
        <f t="shared" si="1"/>
        <v>340</v>
      </c>
      <c r="H29" s="11">
        <f t="shared" si="2"/>
        <v>312.5</v>
      </c>
      <c r="I29" s="11">
        <f t="shared" si="3"/>
        <v>290</v>
      </c>
      <c r="J29" s="11">
        <f t="shared" si="4"/>
        <v>249.16666666666666</v>
      </c>
      <c r="K29" s="12">
        <f t="shared" si="7"/>
        <v>23.80952380952381</v>
      </c>
      <c r="L29" s="12">
        <f t="shared" si="5"/>
        <v>77.85714285714286</v>
      </c>
      <c r="M29" s="13">
        <f t="shared" si="6"/>
        <v>0</v>
      </c>
      <c r="N29" s="17"/>
      <c r="O29" s="23"/>
    </row>
    <row r="30" spans="1:15" ht="12.75" customHeight="1">
      <c r="A30" s="43">
        <f>IF(Input!I36="","",Input!I36)</f>
      </c>
      <c r="B30" s="35">
        <v>24</v>
      </c>
      <c r="C30" s="45" t="str">
        <f>IF(Input!N36="","No Data",Input!N36)</f>
        <v>No Data</v>
      </c>
      <c r="D30" s="159" t="str">
        <f t="shared" si="8"/>
        <v>N/A</v>
      </c>
      <c r="E30" s="34"/>
      <c r="F30" s="11">
        <f t="shared" si="0"/>
        <v>375.8333333333333</v>
      </c>
      <c r="G30" s="11">
        <f t="shared" si="1"/>
        <v>340</v>
      </c>
      <c r="H30" s="11">
        <f t="shared" si="2"/>
        <v>312.5</v>
      </c>
      <c r="I30" s="11">
        <f t="shared" si="3"/>
        <v>290</v>
      </c>
      <c r="J30" s="11">
        <f t="shared" si="4"/>
        <v>249.16666666666666</v>
      </c>
      <c r="K30" s="12">
        <f t="shared" si="7"/>
        <v>23.80952380952381</v>
      </c>
      <c r="L30" s="12">
        <f t="shared" si="5"/>
        <v>77.85714285714286</v>
      </c>
      <c r="M30" s="13">
        <f t="shared" si="6"/>
        <v>0</v>
      </c>
      <c r="N30" s="18" t="s">
        <v>16</v>
      </c>
      <c r="O30" s="23">
        <f>3.27*O27</f>
        <v>77.85714285714286</v>
      </c>
    </row>
    <row r="31" spans="1:15" ht="12.75" customHeight="1" thickBot="1">
      <c r="A31" s="43">
        <f>IF(Input!I37="","",Input!I37)</f>
      </c>
      <c r="B31" s="35">
        <v>25</v>
      </c>
      <c r="C31" s="45" t="str">
        <f>IF(Input!N37="","No Data",Input!N37)</f>
        <v>No Data</v>
      </c>
      <c r="D31" s="159" t="str">
        <f t="shared" si="8"/>
        <v>N/A</v>
      </c>
      <c r="E31" s="32"/>
      <c r="F31" s="11">
        <f t="shared" si="0"/>
        <v>375.8333333333333</v>
      </c>
      <c r="G31" s="11">
        <f t="shared" si="1"/>
        <v>340</v>
      </c>
      <c r="H31" s="11">
        <f t="shared" si="2"/>
        <v>312.5</v>
      </c>
      <c r="I31" s="11">
        <f t="shared" si="3"/>
        <v>290</v>
      </c>
      <c r="J31" s="11">
        <f t="shared" si="4"/>
        <v>249.16666666666666</v>
      </c>
      <c r="K31" s="12">
        <f t="shared" si="7"/>
        <v>23.80952380952381</v>
      </c>
      <c r="L31" s="12">
        <f t="shared" si="5"/>
        <v>77.85714285714286</v>
      </c>
      <c r="M31" s="13">
        <f t="shared" si="6"/>
        <v>0</v>
      </c>
      <c r="N31" s="38" t="s">
        <v>17</v>
      </c>
      <c r="O31" s="24">
        <v>0</v>
      </c>
    </row>
    <row r="32" spans="1:13" ht="12.75" customHeight="1">
      <c r="A32" s="43">
        <f>IF(Input!I38="","",Input!I38)</f>
      </c>
      <c r="B32" s="35">
        <v>26</v>
      </c>
      <c r="C32" s="45" t="str">
        <f>IF(Input!N38="","No Data",Input!N38)</f>
        <v>No Data</v>
      </c>
      <c r="D32" s="159" t="str">
        <f t="shared" si="8"/>
        <v>N/A</v>
      </c>
      <c r="E32" s="32"/>
      <c r="F32" s="11">
        <f t="shared" si="0"/>
        <v>375.8333333333333</v>
      </c>
      <c r="G32" s="11">
        <f t="shared" si="1"/>
        <v>340</v>
      </c>
      <c r="H32" s="11">
        <f t="shared" si="2"/>
        <v>312.5</v>
      </c>
      <c r="I32" s="11">
        <f t="shared" si="3"/>
        <v>290</v>
      </c>
      <c r="J32" s="11">
        <f t="shared" si="4"/>
        <v>249.16666666666666</v>
      </c>
      <c r="K32" s="12">
        <f t="shared" si="7"/>
        <v>23.80952380952381</v>
      </c>
      <c r="L32" s="12">
        <f t="shared" si="5"/>
        <v>77.85714285714286</v>
      </c>
      <c r="M32" s="13">
        <f t="shared" si="6"/>
        <v>0</v>
      </c>
    </row>
    <row r="33" spans="1:13" ht="12.75" customHeight="1">
      <c r="A33" s="43">
        <f>IF(Input!I39="","",Input!I39)</f>
      </c>
      <c r="B33" s="35">
        <v>27</v>
      </c>
      <c r="C33" s="45" t="str">
        <f>IF(Input!N39="","No Data",Input!N39)</f>
        <v>No Data</v>
      </c>
      <c r="D33" s="159" t="str">
        <f t="shared" si="8"/>
        <v>N/A</v>
      </c>
      <c r="E33" s="32"/>
      <c r="F33" s="11">
        <f t="shared" si="0"/>
        <v>375.8333333333333</v>
      </c>
      <c r="G33" s="11">
        <f t="shared" si="1"/>
        <v>340</v>
      </c>
      <c r="H33" s="11">
        <f t="shared" si="2"/>
        <v>312.5</v>
      </c>
      <c r="I33" s="11">
        <f t="shared" si="3"/>
        <v>290</v>
      </c>
      <c r="J33" s="11">
        <f t="shared" si="4"/>
        <v>249.16666666666666</v>
      </c>
      <c r="K33" s="12">
        <f t="shared" si="7"/>
        <v>23.80952380952381</v>
      </c>
      <c r="L33" s="12">
        <f t="shared" si="5"/>
        <v>77.85714285714286</v>
      </c>
      <c r="M33" s="13">
        <f t="shared" si="6"/>
        <v>0</v>
      </c>
    </row>
    <row r="34" spans="1:13" ht="12.75" customHeight="1">
      <c r="A34" s="43">
        <f>IF(Input!I40="","",Input!I40)</f>
      </c>
      <c r="B34" s="35">
        <v>28</v>
      </c>
      <c r="C34" s="45" t="str">
        <f>IF(Input!N40="","No Data",Input!N40)</f>
        <v>No Data</v>
      </c>
      <c r="D34" s="159" t="str">
        <f t="shared" si="8"/>
        <v>N/A</v>
      </c>
      <c r="E34" s="32"/>
      <c r="F34" s="11">
        <f t="shared" si="0"/>
        <v>375.8333333333333</v>
      </c>
      <c r="G34" s="11">
        <f t="shared" si="1"/>
        <v>340</v>
      </c>
      <c r="H34" s="11">
        <f t="shared" si="2"/>
        <v>312.5</v>
      </c>
      <c r="I34" s="11">
        <f t="shared" si="3"/>
        <v>290</v>
      </c>
      <c r="J34" s="11">
        <f t="shared" si="4"/>
        <v>249.16666666666666</v>
      </c>
      <c r="K34" s="12">
        <f t="shared" si="7"/>
        <v>23.80952380952381</v>
      </c>
      <c r="L34" s="12">
        <f t="shared" si="5"/>
        <v>77.85714285714286</v>
      </c>
      <c r="M34" s="13">
        <f t="shared" si="6"/>
        <v>0</v>
      </c>
    </row>
    <row r="35" spans="1:13" ht="12.75" customHeight="1">
      <c r="A35" s="43">
        <f>IF(Input!I41="","",Input!I41)</f>
      </c>
      <c r="B35" s="35">
        <v>29</v>
      </c>
      <c r="C35" s="45" t="str">
        <f>IF(Input!N41="","No Data",Input!N41)</f>
        <v>No Data</v>
      </c>
      <c r="D35" s="159" t="str">
        <f t="shared" si="8"/>
        <v>N/A</v>
      </c>
      <c r="E35" s="32"/>
      <c r="F35" s="11">
        <f t="shared" si="0"/>
        <v>375.8333333333333</v>
      </c>
      <c r="G35" s="11">
        <f t="shared" si="1"/>
        <v>340</v>
      </c>
      <c r="H35" s="11">
        <f t="shared" si="2"/>
        <v>312.5</v>
      </c>
      <c r="I35" s="11">
        <f t="shared" si="3"/>
        <v>290</v>
      </c>
      <c r="J35" s="11">
        <f t="shared" si="4"/>
        <v>249.16666666666666</v>
      </c>
      <c r="K35" s="12">
        <f t="shared" si="7"/>
        <v>23.80952380952381</v>
      </c>
      <c r="L35" s="12">
        <f t="shared" si="5"/>
        <v>77.85714285714286</v>
      </c>
      <c r="M35" s="13">
        <f t="shared" si="6"/>
        <v>0</v>
      </c>
    </row>
    <row r="36" spans="1:14" ht="12.75" customHeight="1">
      <c r="A36" s="43">
        <f>IF(Input!I42="","",Input!I42)</f>
      </c>
      <c r="B36" s="35">
        <v>30</v>
      </c>
      <c r="C36" s="45" t="str">
        <f>IF(Input!N42="","No Data",Input!N42)</f>
        <v>No Data</v>
      </c>
      <c r="D36" s="159" t="str">
        <f t="shared" si="8"/>
        <v>N/A</v>
      </c>
      <c r="E36" s="36"/>
      <c r="F36" s="11">
        <f t="shared" si="0"/>
        <v>375.8333333333333</v>
      </c>
      <c r="G36" s="11">
        <f t="shared" si="1"/>
        <v>340</v>
      </c>
      <c r="H36" s="11">
        <f t="shared" si="2"/>
        <v>312.5</v>
      </c>
      <c r="I36" s="11">
        <f t="shared" si="3"/>
        <v>290</v>
      </c>
      <c r="J36" s="11">
        <f t="shared" si="4"/>
        <v>249.16666666666666</v>
      </c>
      <c r="K36" s="12">
        <f t="shared" si="7"/>
        <v>23.80952380952381</v>
      </c>
      <c r="L36" s="12">
        <f t="shared" si="5"/>
        <v>77.85714285714286</v>
      </c>
      <c r="M36" s="13">
        <f t="shared" si="6"/>
        <v>0</v>
      </c>
      <c r="N36" s="52" t="s">
        <v>23</v>
      </c>
    </row>
    <row r="37" spans="1:14" ht="12.75" customHeight="1">
      <c r="A37" s="43">
        <f>IF(Input!I43="","",Input!I43)</f>
      </c>
      <c r="B37" s="35">
        <v>31</v>
      </c>
      <c r="C37" s="45" t="str">
        <f>IF(Input!N43="","No Data",Input!N43)</f>
        <v>No Data</v>
      </c>
      <c r="D37" s="159" t="str">
        <f t="shared" si="8"/>
        <v>N/A</v>
      </c>
      <c r="E37" s="36"/>
      <c r="F37" s="11">
        <f t="shared" si="0"/>
        <v>375.8333333333333</v>
      </c>
      <c r="G37" s="11">
        <f t="shared" si="1"/>
        <v>340</v>
      </c>
      <c r="H37" s="11">
        <f t="shared" si="2"/>
        <v>312.5</v>
      </c>
      <c r="I37" s="11">
        <f t="shared" si="3"/>
        <v>290</v>
      </c>
      <c r="J37" s="11">
        <f t="shared" si="4"/>
        <v>249.16666666666666</v>
      </c>
      <c r="K37" s="12">
        <f t="shared" si="7"/>
        <v>23.80952380952381</v>
      </c>
      <c r="L37" s="12">
        <f t="shared" si="5"/>
        <v>77.85714285714286</v>
      </c>
      <c r="M37" s="13">
        <f t="shared" si="6"/>
        <v>0</v>
      </c>
      <c r="N37" s="52" t="s">
        <v>24</v>
      </c>
    </row>
    <row r="38" spans="1:24" ht="12.75" customHeight="1">
      <c r="A38" s="43">
        <f>IF(Input!I44="","",Input!I44)</f>
      </c>
      <c r="B38" s="35">
        <v>32</v>
      </c>
      <c r="C38" s="45" t="str">
        <f>IF(Input!N44="","No Data",Input!N44)</f>
        <v>No Data</v>
      </c>
      <c r="D38" s="159" t="str">
        <f t="shared" si="8"/>
        <v>N/A</v>
      </c>
      <c r="E38" s="36"/>
      <c r="F38" s="11">
        <f t="shared" si="0"/>
        <v>375.8333333333333</v>
      </c>
      <c r="G38" s="11">
        <f t="shared" si="1"/>
        <v>340</v>
      </c>
      <c r="H38" s="11">
        <f t="shared" si="2"/>
        <v>312.5</v>
      </c>
      <c r="I38" s="11">
        <f t="shared" si="3"/>
        <v>290</v>
      </c>
      <c r="J38" s="11">
        <f t="shared" si="4"/>
        <v>249.16666666666666</v>
      </c>
      <c r="K38" s="12">
        <f t="shared" si="7"/>
        <v>23.80952380952381</v>
      </c>
      <c r="L38" s="12">
        <f t="shared" si="5"/>
        <v>77.85714285714286</v>
      </c>
      <c r="M38" s="13">
        <f t="shared" si="6"/>
        <v>0</v>
      </c>
      <c r="P38" s="7"/>
      <c r="Q38" s="7"/>
      <c r="R38" s="7"/>
      <c r="S38" s="7"/>
      <c r="T38" s="7"/>
      <c r="U38" s="7"/>
      <c r="V38" s="7"/>
      <c r="W38" s="7"/>
      <c r="X38" s="7"/>
    </row>
    <row r="39" spans="1:24" ht="12.75" customHeight="1">
      <c r="A39" s="43">
        <f>IF(Input!I45="","",Input!I45)</f>
      </c>
      <c r="B39" s="35">
        <v>33</v>
      </c>
      <c r="C39" s="45" t="str">
        <f>IF(Input!N45="","No Data",Input!N45)</f>
        <v>No Data</v>
      </c>
      <c r="D39" s="159" t="str">
        <f t="shared" si="8"/>
        <v>N/A</v>
      </c>
      <c r="E39" s="36"/>
      <c r="F39" s="11">
        <f t="shared" si="0"/>
        <v>375.8333333333333</v>
      </c>
      <c r="G39" s="11">
        <f t="shared" si="1"/>
        <v>340</v>
      </c>
      <c r="H39" s="11">
        <f t="shared" si="2"/>
        <v>312.5</v>
      </c>
      <c r="I39" s="11">
        <f t="shared" si="3"/>
        <v>290</v>
      </c>
      <c r="J39" s="11">
        <f t="shared" si="4"/>
        <v>249.16666666666666</v>
      </c>
      <c r="K39" s="12">
        <f t="shared" si="7"/>
        <v>23.80952380952381</v>
      </c>
      <c r="L39" s="12">
        <f t="shared" si="5"/>
        <v>77.85714285714286</v>
      </c>
      <c r="M39" s="13">
        <f t="shared" si="6"/>
        <v>0</v>
      </c>
      <c r="P39" s="7"/>
      <c r="Q39" s="7"/>
      <c r="R39" s="7"/>
      <c r="S39" s="7"/>
      <c r="T39" s="7"/>
      <c r="U39" s="7"/>
      <c r="V39" s="7"/>
      <c r="W39" s="7"/>
      <c r="X39" s="7"/>
    </row>
    <row r="40" spans="1:24" ht="12.75" customHeight="1">
      <c r="A40" s="43">
        <f>IF(Input!I46="","",Input!I46)</f>
      </c>
      <c r="B40" s="35">
        <v>34</v>
      </c>
      <c r="C40" s="45" t="str">
        <f>IF(Input!N46="","No Data",Input!N46)</f>
        <v>No Data</v>
      </c>
      <c r="D40" s="159" t="str">
        <f t="shared" si="8"/>
        <v>N/A</v>
      </c>
      <c r="E40" s="36"/>
      <c r="F40" s="11">
        <f t="shared" si="0"/>
        <v>375.8333333333333</v>
      </c>
      <c r="G40" s="11">
        <f t="shared" si="1"/>
        <v>340</v>
      </c>
      <c r="H40" s="11">
        <f t="shared" si="2"/>
        <v>312.5</v>
      </c>
      <c r="I40" s="11">
        <f t="shared" si="3"/>
        <v>290</v>
      </c>
      <c r="J40" s="11">
        <f t="shared" si="4"/>
        <v>249.16666666666666</v>
      </c>
      <c r="K40" s="12">
        <f t="shared" si="7"/>
        <v>23.80952380952381</v>
      </c>
      <c r="L40" s="12">
        <f t="shared" si="5"/>
        <v>77.85714285714286</v>
      </c>
      <c r="M40" s="13">
        <f t="shared" si="6"/>
        <v>0</v>
      </c>
      <c r="P40" s="7"/>
      <c r="Q40" s="7"/>
      <c r="R40" s="7"/>
      <c r="S40" s="7"/>
      <c r="T40" s="7"/>
      <c r="U40" s="7"/>
      <c r="V40" s="7"/>
      <c r="W40" s="7"/>
      <c r="X40" s="7"/>
    </row>
    <row r="41" spans="1:24" ht="12.75" customHeight="1">
      <c r="A41" s="43">
        <f>IF(Input!I47="","",Input!I47)</f>
      </c>
      <c r="B41" s="35">
        <v>35</v>
      </c>
      <c r="C41" s="45" t="str">
        <f>IF(Input!N47="","No Data",Input!N47)</f>
        <v>No Data</v>
      </c>
      <c r="D41" s="159" t="str">
        <f t="shared" si="8"/>
        <v>N/A</v>
      </c>
      <c r="E41" s="36"/>
      <c r="F41" s="11">
        <f t="shared" si="0"/>
        <v>375.8333333333333</v>
      </c>
      <c r="G41" s="11">
        <f t="shared" si="1"/>
        <v>340</v>
      </c>
      <c r="H41" s="11">
        <f t="shared" si="2"/>
        <v>312.5</v>
      </c>
      <c r="I41" s="11">
        <f t="shared" si="3"/>
        <v>290</v>
      </c>
      <c r="J41" s="11">
        <f t="shared" si="4"/>
        <v>249.16666666666666</v>
      </c>
      <c r="K41" s="12">
        <f t="shared" si="7"/>
        <v>23.80952380952381</v>
      </c>
      <c r="L41" s="12">
        <f t="shared" si="5"/>
        <v>77.85714285714286</v>
      </c>
      <c r="M41" s="13">
        <f t="shared" si="6"/>
        <v>0</v>
      </c>
      <c r="P41" s="7"/>
      <c r="Q41" s="7"/>
      <c r="R41" s="7"/>
      <c r="S41" s="7"/>
      <c r="T41" s="7"/>
      <c r="U41" s="7"/>
      <c r="V41" s="7"/>
      <c r="W41" s="7"/>
      <c r="X41" s="7"/>
    </row>
    <row r="42" spans="1:24" ht="12.75" customHeight="1">
      <c r="A42" s="43">
        <f>IF(Input!I48="","",Input!I48)</f>
      </c>
      <c r="B42" s="35">
        <v>36</v>
      </c>
      <c r="C42" s="45" t="str">
        <f>IF(Input!N48="","No Data",Input!N48)</f>
        <v>No Data</v>
      </c>
      <c r="D42" s="159" t="str">
        <f t="shared" si="8"/>
        <v>N/A</v>
      </c>
      <c r="E42" s="36"/>
      <c r="F42" s="11">
        <f t="shared" si="0"/>
        <v>375.8333333333333</v>
      </c>
      <c r="G42" s="11">
        <f t="shared" si="1"/>
        <v>340</v>
      </c>
      <c r="H42" s="11">
        <f t="shared" si="2"/>
        <v>312.5</v>
      </c>
      <c r="I42" s="11">
        <f t="shared" si="3"/>
        <v>290</v>
      </c>
      <c r="J42" s="11">
        <f t="shared" si="4"/>
        <v>249.16666666666666</v>
      </c>
      <c r="K42" s="12">
        <f t="shared" si="7"/>
        <v>23.80952380952381</v>
      </c>
      <c r="L42" s="12">
        <f t="shared" si="5"/>
        <v>77.85714285714286</v>
      </c>
      <c r="M42" s="13">
        <f t="shared" si="6"/>
        <v>0</v>
      </c>
      <c r="P42" s="7"/>
      <c r="Q42" s="7"/>
      <c r="R42" s="7"/>
      <c r="S42" s="7"/>
      <c r="T42" s="7"/>
      <c r="U42" s="7"/>
      <c r="V42" s="7"/>
      <c r="W42" s="7"/>
      <c r="X42" s="7"/>
    </row>
    <row r="43" spans="1:24" ht="12.75" customHeight="1">
      <c r="A43" s="43">
        <f>IF(Input!I49="","",Input!I49)</f>
      </c>
      <c r="B43" s="35">
        <v>37</v>
      </c>
      <c r="C43" s="45" t="str">
        <f>IF(Input!N49="","No Data",Input!N49)</f>
        <v>No Data</v>
      </c>
      <c r="D43" s="159" t="str">
        <f t="shared" si="8"/>
        <v>N/A</v>
      </c>
      <c r="E43" s="36"/>
      <c r="F43" s="11">
        <f t="shared" si="0"/>
        <v>375.8333333333333</v>
      </c>
      <c r="G43" s="11">
        <f t="shared" si="1"/>
        <v>340</v>
      </c>
      <c r="H43" s="11">
        <f t="shared" si="2"/>
        <v>312.5</v>
      </c>
      <c r="I43" s="11">
        <f t="shared" si="3"/>
        <v>290</v>
      </c>
      <c r="J43" s="11">
        <f t="shared" si="4"/>
        <v>249.16666666666666</v>
      </c>
      <c r="K43" s="12">
        <f t="shared" si="7"/>
        <v>23.80952380952381</v>
      </c>
      <c r="L43" s="12">
        <f t="shared" si="5"/>
        <v>77.85714285714286</v>
      </c>
      <c r="M43" s="13">
        <f t="shared" si="6"/>
        <v>0</v>
      </c>
      <c r="P43" s="7"/>
      <c r="Q43" s="7"/>
      <c r="R43" s="7"/>
      <c r="S43" s="7"/>
      <c r="T43" s="7"/>
      <c r="U43" s="7"/>
      <c r="V43" s="7"/>
      <c r="W43" s="7"/>
      <c r="X43" s="7"/>
    </row>
    <row r="44" spans="1:24" ht="12.75" customHeight="1">
      <c r="A44" s="43">
        <f>IF(Input!I50="","",Input!I50)</f>
      </c>
      <c r="B44" s="35">
        <v>38</v>
      </c>
      <c r="C44" s="45" t="str">
        <f>IF(Input!N50="","No Data",Input!N50)</f>
        <v>No Data</v>
      </c>
      <c r="D44" s="159" t="str">
        <f t="shared" si="8"/>
        <v>N/A</v>
      </c>
      <c r="E44" s="36"/>
      <c r="F44" s="11">
        <f t="shared" si="0"/>
        <v>375.8333333333333</v>
      </c>
      <c r="G44" s="11">
        <f t="shared" si="1"/>
        <v>340</v>
      </c>
      <c r="H44" s="11">
        <f t="shared" si="2"/>
        <v>312.5</v>
      </c>
      <c r="I44" s="11">
        <f t="shared" si="3"/>
        <v>290</v>
      </c>
      <c r="J44" s="11">
        <f t="shared" si="4"/>
        <v>249.16666666666666</v>
      </c>
      <c r="K44" s="12">
        <f t="shared" si="7"/>
        <v>23.80952380952381</v>
      </c>
      <c r="L44" s="12">
        <f t="shared" si="5"/>
        <v>77.85714285714286</v>
      </c>
      <c r="M44" s="13">
        <f t="shared" si="6"/>
        <v>0</v>
      </c>
      <c r="P44" s="7"/>
      <c r="Q44" s="7"/>
      <c r="R44" s="7"/>
      <c r="S44" s="7"/>
      <c r="T44" s="7"/>
      <c r="U44" s="7"/>
      <c r="V44" s="7"/>
      <c r="W44" s="7"/>
      <c r="X44" s="7"/>
    </row>
    <row r="45" spans="1:24" ht="12.75" customHeight="1">
      <c r="A45" s="43">
        <f>IF(Input!I51="","",Input!I51)</f>
      </c>
      <c r="B45" s="35">
        <v>39</v>
      </c>
      <c r="C45" s="45" t="str">
        <f>IF(Input!N51="","No Data",Input!N51)</f>
        <v>No Data</v>
      </c>
      <c r="D45" s="159" t="str">
        <f t="shared" si="8"/>
        <v>N/A</v>
      </c>
      <c r="E45" s="36"/>
      <c r="F45" s="11">
        <f t="shared" si="0"/>
        <v>375.8333333333333</v>
      </c>
      <c r="G45" s="11">
        <f t="shared" si="1"/>
        <v>340</v>
      </c>
      <c r="H45" s="11">
        <f t="shared" si="2"/>
        <v>312.5</v>
      </c>
      <c r="I45" s="11">
        <f t="shared" si="3"/>
        <v>290</v>
      </c>
      <c r="J45" s="11">
        <f t="shared" si="4"/>
        <v>249.16666666666666</v>
      </c>
      <c r="K45" s="12">
        <f t="shared" si="7"/>
        <v>23.80952380952381</v>
      </c>
      <c r="L45" s="12">
        <f t="shared" si="5"/>
        <v>77.85714285714286</v>
      </c>
      <c r="M45" s="13">
        <f t="shared" si="6"/>
        <v>0</v>
      </c>
      <c r="P45" s="7"/>
      <c r="Q45" s="7"/>
      <c r="R45" s="7"/>
      <c r="S45" s="7"/>
      <c r="T45" s="7"/>
      <c r="U45" s="7"/>
      <c r="V45" s="7"/>
      <c r="W45" s="7"/>
      <c r="X45" s="7"/>
    </row>
    <row r="46" spans="1:24" ht="12.75" customHeight="1">
      <c r="A46" s="43">
        <f>IF(Input!I52="","",Input!I52)</f>
      </c>
      <c r="B46" s="35">
        <v>40</v>
      </c>
      <c r="C46" s="45" t="str">
        <f>IF(Input!N52="","No Data",Input!N52)</f>
        <v>No Data</v>
      </c>
      <c r="D46" s="159" t="str">
        <f t="shared" si="8"/>
        <v>N/A</v>
      </c>
      <c r="E46" s="36"/>
      <c r="F46" s="11">
        <f t="shared" si="0"/>
        <v>375.8333333333333</v>
      </c>
      <c r="G46" s="11">
        <f t="shared" si="1"/>
        <v>340</v>
      </c>
      <c r="H46" s="11">
        <f t="shared" si="2"/>
        <v>312.5</v>
      </c>
      <c r="I46" s="11">
        <f t="shared" si="3"/>
        <v>290</v>
      </c>
      <c r="J46" s="11">
        <f t="shared" si="4"/>
        <v>249.16666666666666</v>
      </c>
      <c r="K46" s="12">
        <f t="shared" si="7"/>
        <v>23.80952380952381</v>
      </c>
      <c r="L46" s="12">
        <f t="shared" si="5"/>
        <v>77.85714285714286</v>
      </c>
      <c r="M46" s="13">
        <f t="shared" si="6"/>
        <v>0</v>
      </c>
      <c r="P46" s="7"/>
      <c r="Q46" s="7"/>
      <c r="R46" s="7"/>
      <c r="S46" s="7"/>
      <c r="T46" s="7"/>
      <c r="U46" s="7"/>
      <c r="V46" s="7"/>
      <c r="W46" s="7"/>
      <c r="X46" s="7"/>
    </row>
    <row r="47" spans="2:12" s="7" customFormat="1" ht="12.75" customHeight="1">
      <c r="B47" s="6"/>
      <c r="C47" s="46"/>
      <c r="D47" s="6"/>
      <c r="E47" s="6"/>
      <c r="F47" s="6"/>
      <c r="G47" s="6"/>
      <c r="H47" s="6"/>
      <c r="I47" s="6"/>
      <c r="J47" s="6"/>
      <c r="K47" s="6"/>
      <c r="L47" s="6"/>
    </row>
    <row r="48" spans="2:12" s="7" customFormat="1" ht="12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 s="7" customFormat="1" ht="12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s="7" customFormat="1" ht="12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s="7" customFormat="1" ht="12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s="7" customFormat="1" ht="12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 s="7" customFormat="1" ht="12.75" customHeight="1">
      <c r="B53" s="6"/>
      <c r="C53" s="6"/>
      <c r="D53" s="19"/>
      <c r="E53" s="6"/>
      <c r="F53" s="6"/>
      <c r="G53" s="6"/>
      <c r="H53" s="6"/>
      <c r="I53" s="6"/>
      <c r="J53" s="6"/>
      <c r="K53" s="6"/>
      <c r="L53" s="6"/>
    </row>
    <row r="54" spans="1:24" ht="12.75" customHeight="1">
      <c r="A54" s="7"/>
      <c r="B54" s="6"/>
      <c r="C54" s="6"/>
      <c r="D54" s="19"/>
      <c r="E54" s="6"/>
      <c r="P54" s="7"/>
      <c r="Q54" s="7"/>
      <c r="R54" s="7"/>
      <c r="S54" s="7"/>
      <c r="T54" s="7"/>
      <c r="U54" s="7"/>
      <c r="V54" s="7"/>
      <c r="W54" s="7"/>
      <c r="X54" s="7"/>
    </row>
    <row r="55" spans="1:24" ht="12.75" customHeight="1">
      <c r="A55" s="7"/>
      <c r="B55" s="6"/>
      <c r="C55" s="6"/>
      <c r="D55" s="6"/>
      <c r="E55" s="6"/>
      <c r="P55" s="7"/>
      <c r="Q55" s="7"/>
      <c r="R55" s="7"/>
      <c r="S55" s="7"/>
      <c r="T55" s="7"/>
      <c r="U55" s="7"/>
      <c r="V55" s="7"/>
      <c r="W55" s="7"/>
      <c r="X55" s="7"/>
    </row>
    <row r="56" spans="1:24" ht="12.75" customHeight="1">
      <c r="A56" s="7"/>
      <c r="B56" s="6"/>
      <c r="C56" s="6"/>
      <c r="D56" s="6"/>
      <c r="E56" s="6"/>
      <c r="P56" s="7"/>
      <c r="Q56" s="7"/>
      <c r="R56" s="7"/>
      <c r="S56" s="7"/>
      <c r="T56" s="7"/>
      <c r="U56" s="7"/>
      <c r="V56" s="7"/>
      <c r="W56" s="7"/>
      <c r="X56" s="7"/>
    </row>
    <row r="57" spans="1:24" ht="12.75" customHeight="1">
      <c r="A57" s="7"/>
      <c r="B57" s="6"/>
      <c r="C57" s="6"/>
      <c r="D57" s="6"/>
      <c r="E57" s="6"/>
      <c r="P57" s="7"/>
      <c r="Q57" s="7"/>
      <c r="R57" s="7"/>
      <c r="S57" s="7"/>
      <c r="T57" s="7"/>
      <c r="U57" s="7"/>
      <c r="V57" s="7"/>
      <c r="W57" s="7"/>
      <c r="X57" s="7"/>
    </row>
    <row r="58" spans="1:24" ht="12.75" customHeight="1">
      <c r="A58" s="7"/>
      <c r="B58" s="6"/>
      <c r="C58" s="6"/>
      <c r="D58" s="41" t="s">
        <v>14</v>
      </c>
      <c r="E58" s="6"/>
      <c r="P58" s="7"/>
      <c r="Q58" s="7"/>
      <c r="R58" s="7"/>
      <c r="S58" s="7"/>
      <c r="T58" s="7"/>
      <c r="U58" s="7"/>
      <c r="V58" s="7"/>
      <c r="W58" s="7"/>
      <c r="X58" s="7"/>
    </row>
    <row r="59" spans="1:24" ht="12.75" customHeight="1">
      <c r="A59" s="7"/>
      <c r="B59" s="6"/>
      <c r="C59" s="6"/>
      <c r="D59" s="6"/>
      <c r="E59" s="6"/>
      <c r="P59" s="7"/>
      <c r="Q59" s="7"/>
      <c r="R59" s="7"/>
      <c r="S59" s="7"/>
      <c r="T59" s="7"/>
      <c r="U59" s="7"/>
      <c r="V59" s="7"/>
      <c r="W59" s="7"/>
      <c r="X59" s="7"/>
    </row>
    <row r="60" spans="1:24" ht="12.75" customHeight="1">
      <c r="A60" s="7"/>
      <c r="B60" s="6"/>
      <c r="C60" s="6"/>
      <c r="D60" s="6"/>
      <c r="E60" s="6"/>
      <c r="P60" s="7"/>
      <c r="Q60" s="7"/>
      <c r="R60" s="7"/>
      <c r="S60" s="7"/>
      <c r="T60" s="7"/>
      <c r="U60" s="7"/>
      <c r="V60" s="7"/>
      <c r="W60" s="7"/>
      <c r="X60" s="7"/>
    </row>
    <row r="61" spans="1:24" ht="12.75" customHeight="1">
      <c r="A61" s="7"/>
      <c r="B61" s="6"/>
      <c r="C61" s="6"/>
      <c r="D61" s="6"/>
      <c r="E61" s="6"/>
      <c r="P61" s="7"/>
      <c r="Q61" s="7"/>
      <c r="R61" s="7"/>
      <c r="S61" s="7"/>
      <c r="T61" s="7"/>
      <c r="U61" s="7"/>
      <c r="V61" s="7"/>
      <c r="W61" s="7"/>
      <c r="X61" s="7"/>
    </row>
    <row r="62" spans="1:24" ht="12.75" customHeight="1">
      <c r="A62" s="7"/>
      <c r="B62" s="6"/>
      <c r="C62" s="6"/>
      <c r="D62" s="6"/>
      <c r="E62" s="6"/>
      <c r="P62" s="7"/>
      <c r="Q62" s="7"/>
      <c r="R62" s="7"/>
      <c r="S62" s="7"/>
      <c r="T62" s="7"/>
      <c r="U62" s="7"/>
      <c r="V62" s="7"/>
      <c r="W62" s="7"/>
      <c r="X62" s="7"/>
    </row>
    <row r="63" spans="1:24" ht="12.75" customHeight="1">
      <c r="A63" s="7"/>
      <c r="B63" s="6"/>
      <c r="C63" s="6"/>
      <c r="D63" s="6"/>
      <c r="E63" s="6"/>
      <c r="P63" s="7"/>
      <c r="Q63" s="7"/>
      <c r="R63" s="7"/>
      <c r="S63" s="7"/>
      <c r="T63" s="7"/>
      <c r="U63" s="7"/>
      <c r="V63" s="7"/>
      <c r="W63" s="7"/>
      <c r="X63" s="7"/>
    </row>
    <row r="64" spans="1:24" ht="12.75" customHeight="1">
      <c r="A64" s="7"/>
      <c r="B64" s="6"/>
      <c r="C64" s="6"/>
      <c r="D64" s="6"/>
      <c r="E64" s="6"/>
      <c r="P64" s="7"/>
      <c r="Q64" s="7"/>
      <c r="R64" s="7"/>
      <c r="S64" s="7"/>
      <c r="T64" s="7"/>
      <c r="U64" s="7"/>
      <c r="V64" s="7"/>
      <c r="W64" s="7"/>
      <c r="X64" s="7"/>
    </row>
    <row r="65" spans="1:24" ht="12.75" customHeight="1">
      <c r="A65" s="7"/>
      <c r="B65" s="6"/>
      <c r="C65" s="6"/>
      <c r="D65" s="6"/>
      <c r="E65" s="6"/>
      <c r="P65" s="7"/>
      <c r="Q65" s="7"/>
      <c r="R65" s="7"/>
      <c r="S65" s="7"/>
      <c r="T65" s="7"/>
      <c r="U65" s="7"/>
      <c r="V65" s="7"/>
      <c r="W65" s="7"/>
      <c r="X65" s="7"/>
    </row>
    <row r="66" spans="1:24" ht="12.75" customHeight="1">
      <c r="A66" s="7"/>
      <c r="B66" s="6"/>
      <c r="C66" s="6"/>
      <c r="D66" s="6"/>
      <c r="E66" s="6"/>
      <c r="P66" s="7"/>
      <c r="Q66" s="7"/>
      <c r="R66" s="7"/>
      <c r="S66" s="7"/>
      <c r="T66" s="7"/>
      <c r="U66" s="7"/>
      <c r="V66" s="7"/>
      <c r="W66" s="7"/>
      <c r="X66" s="7"/>
    </row>
    <row r="67" spans="1:24" ht="12.75" customHeight="1">
      <c r="A67" s="7"/>
      <c r="B67" s="6"/>
      <c r="C67" s="6"/>
      <c r="D67" s="6"/>
      <c r="E67" s="6"/>
      <c r="P67" s="7"/>
      <c r="Q67" s="7"/>
      <c r="R67" s="7"/>
      <c r="S67" s="7"/>
      <c r="T67" s="7"/>
      <c r="U67" s="7"/>
      <c r="V67" s="7"/>
      <c r="W67" s="7"/>
      <c r="X67" s="7"/>
    </row>
    <row r="68" spans="1:24" ht="12.75" customHeight="1">
      <c r="A68" s="7"/>
      <c r="B68" s="6"/>
      <c r="C68" s="6"/>
      <c r="D68" s="6"/>
      <c r="E68" s="6"/>
      <c r="P68" s="7"/>
      <c r="Q68" s="7"/>
      <c r="R68" s="7"/>
      <c r="S68" s="7"/>
      <c r="T68" s="7"/>
      <c r="U68" s="7"/>
      <c r="V68" s="7"/>
      <c r="W68" s="7"/>
      <c r="X68" s="7"/>
    </row>
  </sheetData>
  <sheetProtection/>
  <mergeCells count="6">
    <mergeCell ref="A4:B4"/>
    <mergeCell ref="C4:D4"/>
    <mergeCell ref="A1:B1"/>
    <mergeCell ref="C1:D1"/>
    <mergeCell ref="A2:B2"/>
    <mergeCell ref="A3:B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N18" sqref="N18"/>
    </sheetView>
  </sheetViews>
  <sheetFormatPr defaultColWidth="9.140625" defaultRowHeight="12.75" customHeight="1"/>
  <cols>
    <col min="1" max="1" width="10.5742187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6" customWidth="1"/>
    <col min="13" max="13" width="0.13671875" style="7" customWidth="1"/>
    <col min="14" max="14" width="16.7109375" style="7" customWidth="1"/>
    <col min="15" max="15" width="10.28125" style="7" customWidth="1"/>
    <col min="25" max="28" width="9.140625" style="7" customWidth="1"/>
  </cols>
  <sheetData>
    <row r="1" spans="1:14" s="7" customFormat="1" ht="17.25" customHeight="1">
      <c r="A1" s="183" t="s">
        <v>11</v>
      </c>
      <c r="B1" s="184"/>
      <c r="C1" s="188" t="s">
        <v>110</v>
      </c>
      <c r="D1" s="189"/>
      <c r="E1" s="68" t="s">
        <v>5</v>
      </c>
      <c r="F1" s="6"/>
      <c r="G1" s="6"/>
      <c r="H1" s="6"/>
      <c r="I1" s="6"/>
      <c r="J1" s="6"/>
      <c r="K1" s="6"/>
      <c r="L1" s="6"/>
      <c r="N1" s="49" t="s">
        <v>75</v>
      </c>
    </row>
    <row r="2" spans="1:14" s="7" customFormat="1" ht="12.75" customHeight="1">
      <c r="A2" s="185" t="s">
        <v>12</v>
      </c>
      <c r="B2" s="185"/>
      <c r="C2" s="177" t="str">
        <f>Input!S13</f>
        <v>4 Gauge Readings</v>
      </c>
      <c r="D2" s="178"/>
      <c r="E2" s="10" t="s">
        <v>2</v>
      </c>
      <c r="F2" s="6"/>
      <c r="G2" s="6"/>
      <c r="H2" s="6"/>
      <c r="I2" s="6"/>
      <c r="J2" s="6"/>
      <c r="K2" s="6"/>
      <c r="L2" s="6"/>
      <c r="N2" s="39" t="str">
        <f>Tank!N2</f>
        <v>Deg. F</v>
      </c>
    </row>
    <row r="3" spans="1:14" s="7" customFormat="1" ht="12.75" customHeight="1">
      <c r="A3" s="185" t="s">
        <v>19</v>
      </c>
      <c r="B3" s="185"/>
      <c r="C3" s="157" t="s">
        <v>78</v>
      </c>
      <c r="D3" s="126"/>
      <c r="E3" s="20" t="s">
        <v>1</v>
      </c>
      <c r="F3" s="6"/>
      <c r="G3" s="6"/>
      <c r="H3" s="6"/>
      <c r="I3" s="6"/>
      <c r="J3" s="6"/>
      <c r="K3" s="6"/>
      <c r="L3" s="6"/>
      <c r="N3" s="39" t="str">
        <f>Tank!N3</f>
        <v>9637A4</v>
      </c>
    </row>
    <row r="4" spans="1:14" s="7" customFormat="1" ht="12.75" customHeight="1">
      <c r="A4" s="185" t="s">
        <v>15</v>
      </c>
      <c r="B4" s="185"/>
      <c r="C4" s="181" t="s">
        <v>76</v>
      </c>
      <c r="D4" s="182"/>
      <c r="E4" s="68" t="s">
        <v>3</v>
      </c>
      <c r="F4" s="6"/>
      <c r="G4" s="6"/>
      <c r="H4" s="6"/>
      <c r="I4" s="6"/>
      <c r="J4" s="6"/>
      <c r="K4" s="6"/>
      <c r="L4" s="6"/>
      <c r="N4" s="49" t="s">
        <v>36</v>
      </c>
    </row>
    <row r="5" spans="2:14" s="7" customFormat="1" ht="12.75" customHeight="1">
      <c r="B5" s="6"/>
      <c r="C5" s="6"/>
      <c r="D5" s="6"/>
      <c r="E5" s="68" t="s">
        <v>20</v>
      </c>
      <c r="F5" s="6"/>
      <c r="G5" s="6"/>
      <c r="H5" s="6"/>
      <c r="I5" s="6"/>
      <c r="J5" s="6"/>
      <c r="K5" s="6"/>
      <c r="L5" s="6"/>
      <c r="N5" s="156" t="s">
        <v>77</v>
      </c>
    </row>
    <row r="6" spans="1:14" ht="16.5" customHeight="1" thickBot="1">
      <c r="A6" s="48" t="s">
        <v>46</v>
      </c>
      <c r="B6" s="42" t="s">
        <v>13</v>
      </c>
      <c r="C6" s="28" t="s">
        <v>21</v>
      </c>
      <c r="D6" s="29" t="s">
        <v>22</v>
      </c>
      <c r="E6" s="30" t="s">
        <v>6</v>
      </c>
      <c r="F6" s="8" t="s">
        <v>25</v>
      </c>
      <c r="G6" s="8" t="s">
        <v>26</v>
      </c>
      <c r="H6" s="8" t="s">
        <v>27</v>
      </c>
      <c r="I6" s="8" t="s">
        <v>28</v>
      </c>
      <c r="J6" s="9" t="s">
        <v>29</v>
      </c>
      <c r="K6" s="9" t="s">
        <v>30</v>
      </c>
      <c r="L6" s="9" t="s">
        <v>31</v>
      </c>
      <c r="M6" s="9" t="s">
        <v>32</v>
      </c>
      <c r="N6" s="10"/>
    </row>
    <row r="7" spans="1:15" ht="12.75" customHeight="1" thickBot="1">
      <c r="A7" s="43">
        <f>IF(Input!P13="","",Input!P13)</f>
        <v>40947</v>
      </c>
      <c r="B7" s="31">
        <v>1</v>
      </c>
      <c r="C7" s="45">
        <f>IF(Input!T13="","No Data",Input!T13)</f>
        <v>290</v>
      </c>
      <c r="D7" s="45">
        <f>IF(Input!U13="","N/A",Input!U13)</f>
        <v>42</v>
      </c>
      <c r="E7" s="32"/>
      <c r="F7" s="11">
        <f aca="true" t="shared" si="0" ref="F7:F46">$O$11</f>
        <v>315.8878095238095</v>
      </c>
      <c r="G7" s="11">
        <f aca="true" t="shared" si="1" ref="G7:G46">$O$12</f>
        <v>335</v>
      </c>
      <c r="H7" s="11">
        <f aca="true" t="shared" si="2" ref="H7:H46">$O$8</f>
        <v>293.8095238095238</v>
      </c>
      <c r="I7" s="11">
        <f aca="true" t="shared" si="3" ref="I7:I46">$O$13</f>
        <v>275</v>
      </c>
      <c r="J7" s="11">
        <f aca="true" t="shared" si="4" ref="J7:J46">$O$14</f>
        <v>271.7312380952381</v>
      </c>
      <c r="K7" s="12">
        <f>O$27</f>
        <v>30.285714285714285</v>
      </c>
      <c r="L7" s="12">
        <f aca="true" t="shared" si="5" ref="L7:L46">$O$30</f>
        <v>50</v>
      </c>
      <c r="M7" s="13">
        <f aca="true" t="shared" si="6" ref="M7:M46">$O$31</f>
        <v>0</v>
      </c>
      <c r="N7" s="37" t="s">
        <v>9</v>
      </c>
      <c r="O7" s="14" t="s">
        <v>0</v>
      </c>
    </row>
    <row r="8" spans="1:15" ht="12.75" customHeight="1">
      <c r="A8" s="43">
        <f>IF(Input!P14="","",Input!P14)</f>
        <v>40948</v>
      </c>
      <c r="B8" s="31">
        <v>2</v>
      </c>
      <c r="C8" s="45">
        <f>IF(Input!T14="","No Data",Input!T14)</f>
        <v>315</v>
      </c>
      <c r="D8" s="45">
        <f>IF(Input!U14="","N/A",Input!U14)</f>
        <v>12</v>
      </c>
      <c r="E8" s="33"/>
      <c r="F8" s="11">
        <f t="shared" si="0"/>
        <v>315.8878095238095</v>
      </c>
      <c r="G8" s="11">
        <f t="shared" si="1"/>
        <v>335</v>
      </c>
      <c r="H8" s="11">
        <f t="shared" si="2"/>
        <v>293.8095238095238</v>
      </c>
      <c r="I8" s="11">
        <f t="shared" si="3"/>
        <v>275</v>
      </c>
      <c r="J8" s="11">
        <f t="shared" si="4"/>
        <v>271.7312380952381</v>
      </c>
      <c r="K8" s="12">
        <f aca="true" t="shared" si="7" ref="K8:K46">O$27</f>
        <v>30.285714285714285</v>
      </c>
      <c r="L8" s="12">
        <f t="shared" si="5"/>
        <v>50</v>
      </c>
      <c r="M8" s="13">
        <f t="shared" si="6"/>
        <v>0</v>
      </c>
      <c r="N8" s="15" t="s">
        <v>33</v>
      </c>
      <c r="O8" s="22">
        <f>AVERAGE(C7:C46)</f>
        <v>293.8095238095238</v>
      </c>
    </row>
    <row r="9" spans="1:15" ht="12.75" customHeight="1">
      <c r="A9" s="43">
        <f>IF(Input!P15="","",Input!P15)</f>
        <v>40949</v>
      </c>
      <c r="B9" s="31">
        <v>3</v>
      </c>
      <c r="C9" s="45">
        <f>IF(Input!T15="","No Data",Input!T15)</f>
        <v>285</v>
      </c>
      <c r="D9" s="45">
        <f>IF(Input!U15="","N/A",Input!U15)</f>
        <v>42</v>
      </c>
      <c r="E9" s="33"/>
      <c r="F9" s="11">
        <f t="shared" si="0"/>
        <v>315.8878095238095</v>
      </c>
      <c r="G9" s="11">
        <f t="shared" si="1"/>
        <v>335</v>
      </c>
      <c r="H9" s="11">
        <f t="shared" si="2"/>
        <v>293.8095238095238</v>
      </c>
      <c r="I9" s="11">
        <f t="shared" si="3"/>
        <v>275</v>
      </c>
      <c r="J9" s="11">
        <f t="shared" si="4"/>
        <v>271.7312380952381</v>
      </c>
      <c r="K9" s="12">
        <f t="shared" si="7"/>
        <v>30.285714285714285</v>
      </c>
      <c r="L9" s="12">
        <f t="shared" si="5"/>
        <v>50</v>
      </c>
      <c r="M9" s="13">
        <f t="shared" si="6"/>
        <v>0</v>
      </c>
      <c r="N9" s="16"/>
      <c r="O9" s="23"/>
    </row>
    <row r="10" spans="1:15" ht="12.75" customHeight="1">
      <c r="A10" s="43">
        <f>IF(Input!P16="","",Input!P16)</f>
        <v>40950</v>
      </c>
      <c r="B10" s="31">
        <v>4</v>
      </c>
      <c r="C10" s="45">
        <f>IF(Input!T16="","No Data",Input!T16)</f>
        <v>315</v>
      </c>
      <c r="D10" s="45">
        <f>IF(Input!U16="","N/A",Input!U16)</f>
        <v>54</v>
      </c>
      <c r="E10" s="128"/>
      <c r="F10" s="11">
        <f t="shared" si="0"/>
        <v>315.8878095238095</v>
      </c>
      <c r="G10" s="11">
        <f t="shared" si="1"/>
        <v>335</v>
      </c>
      <c r="H10" s="11">
        <f t="shared" si="2"/>
        <v>293.8095238095238</v>
      </c>
      <c r="I10" s="11">
        <f t="shared" si="3"/>
        <v>275</v>
      </c>
      <c r="J10" s="11">
        <f t="shared" si="4"/>
        <v>271.7312380952381</v>
      </c>
      <c r="K10" s="12">
        <f t="shared" si="7"/>
        <v>30.285714285714285</v>
      </c>
      <c r="L10" s="12">
        <f t="shared" si="5"/>
        <v>50</v>
      </c>
      <c r="M10" s="13">
        <f t="shared" si="6"/>
        <v>0</v>
      </c>
      <c r="N10" s="16"/>
      <c r="O10" s="23"/>
    </row>
    <row r="11" spans="1:15" ht="12.75" customHeight="1">
      <c r="A11" s="43">
        <f>IF(Input!P17="","",Input!P17)</f>
        <v>40951</v>
      </c>
      <c r="B11" s="31">
        <v>5</v>
      </c>
      <c r="C11" s="45">
        <f>IF(Input!T17="","No Data",Input!T17)</f>
        <v>295</v>
      </c>
      <c r="D11" s="45">
        <f>IF(Input!U17="","N/A",Input!U17)</f>
        <v>48</v>
      </c>
      <c r="E11" s="128"/>
      <c r="F11" s="11">
        <f t="shared" si="0"/>
        <v>315.8878095238095</v>
      </c>
      <c r="G11" s="11">
        <f t="shared" si="1"/>
        <v>335</v>
      </c>
      <c r="H11" s="11">
        <f t="shared" si="2"/>
        <v>293.8095238095238</v>
      </c>
      <c r="I11" s="11">
        <f t="shared" si="3"/>
        <v>275</v>
      </c>
      <c r="J11" s="11">
        <f t="shared" si="4"/>
        <v>271.7312380952381</v>
      </c>
      <c r="K11" s="12">
        <f t="shared" si="7"/>
        <v>30.285714285714285</v>
      </c>
      <c r="L11" s="12">
        <f t="shared" si="5"/>
        <v>50</v>
      </c>
      <c r="M11" s="13">
        <f t="shared" si="6"/>
        <v>0</v>
      </c>
      <c r="N11" s="18" t="s">
        <v>16</v>
      </c>
      <c r="O11" s="51">
        <f>O8+0.729*O27</f>
        <v>315.8878095238095</v>
      </c>
    </row>
    <row r="12" spans="1:15" ht="12.75" customHeight="1">
      <c r="A12" s="43">
        <f>IF(Input!P18="","",Input!P18)</f>
        <v>40952</v>
      </c>
      <c r="B12" s="31">
        <v>6</v>
      </c>
      <c r="C12" s="45">
        <f>IF(Input!T18="","No Data",Input!T18)</f>
        <v>290</v>
      </c>
      <c r="D12" s="45">
        <f>IF(Input!U18="","N/A",Input!U18)</f>
        <v>42</v>
      </c>
      <c r="E12" s="128"/>
      <c r="F12" s="11">
        <f t="shared" si="0"/>
        <v>315.8878095238095</v>
      </c>
      <c r="G12" s="11">
        <f t="shared" si="1"/>
        <v>335</v>
      </c>
      <c r="H12" s="11">
        <f t="shared" si="2"/>
        <v>293.8095238095238</v>
      </c>
      <c r="I12" s="11">
        <f t="shared" si="3"/>
        <v>275</v>
      </c>
      <c r="J12" s="11">
        <f t="shared" si="4"/>
        <v>271.7312380952381</v>
      </c>
      <c r="K12" s="12">
        <f t="shared" si="7"/>
        <v>30.285714285714285</v>
      </c>
      <c r="L12" s="12">
        <f t="shared" si="5"/>
        <v>50</v>
      </c>
      <c r="M12" s="13">
        <f t="shared" si="6"/>
        <v>0</v>
      </c>
      <c r="N12" s="18" t="s">
        <v>71</v>
      </c>
      <c r="O12" s="51">
        <f>Input!R9</f>
        <v>335</v>
      </c>
    </row>
    <row r="13" spans="1:15" ht="12.75" customHeight="1">
      <c r="A13" s="43">
        <f>IF(Input!P19="","",Input!P19)</f>
        <v>40953</v>
      </c>
      <c r="B13" s="31">
        <v>7</v>
      </c>
      <c r="C13" s="45">
        <f>IF(Input!T19="","No Data",Input!T19)</f>
        <v>285</v>
      </c>
      <c r="D13" s="45">
        <f>IF(Input!U19="","N/A",Input!U19)</f>
        <v>18</v>
      </c>
      <c r="E13" s="128"/>
      <c r="F13" s="11">
        <f t="shared" si="0"/>
        <v>315.8878095238095</v>
      </c>
      <c r="G13" s="11">
        <f t="shared" si="1"/>
        <v>335</v>
      </c>
      <c r="H13" s="11">
        <f t="shared" si="2"/>
        <v>293.8095238095238</v>
      </c>
      <c r="I13" s="11">
        <f t="shared" si="3"/>
        <v>275</v>
      </c>
      <c r="J13" s="11">
        <f t="shared" si="4"/>
        <v>271.7312380952381</v>
      </c>
      <c r="K13" s="12">
        <f t="shared" si="7"/>
        <v>30.285714285714285</v>
      </c>
      <c r="L13" s="12">
        <f t="shared" si="5"/>
        <v>50</v>
      </c>
      <c r="M13" s="13">
        <f t="shared" si="6"/>
        <v>0</v>
      </c>
      <c r="N13" s="18" t="s">
        <v>72</v>
      </c>
      <c r="O13" s="51">
        <f>Input!R10</f>
        <v>275</v>
      </c>
    </row>
    <row r="14" spans="1:15" ht="12.75" customHeight="1" thickBot="1">
      <c r="A14" s="43">
        <f>IF(Input!P20="","",Input!P20)</f>
        <v>40954</v>
      </c>
      <c r="B14" s="31">
        <v>8</v>
      </c>
      <c r="C14" s="45">
        <f>IF(Input!T20="","No Data",Input!T20)</f>
        <v>280</v>
      </c>
      <c r="D14" s="45">
        <f>IF(Input!U20="","N/A",Input!U20)</f>
        <v>6</v>
      </c>
      <c r="E14" s="33"/>
      <c r="F14" s="11">
        <f t="shared" si="0"/>
        <v>315.8878095238095</v>
      </c>
      <c r="G14" s="11">
        <f t="shared" si="1"/>
        <v>335</v>
      </c>
      <c r="H14" s="11">
        <f t="shared" si="2"/>
        <v>293.8095238095238</v>
      </c>
      <c r="I14" s="11">
        <f t="shared" si="3"/>
        <v>275</v>
      </c>
      <c r="J14" s="11">
        <f t="shared" si="4"/>
        <v>271.7312380952381</v>
      </c>
      <c r="K14" s="12">
        <f t="shared" si="7"/>
        <v>30.285714285714285</v>
      </c>
      <c r="L14" s="12">
        <f t="shared" si="5"/>
        <v>50</v>
      </c>
      <c r="M14" s="13">
        <f t="shared" si="6"/>
        <v>0</v>
      </c>
      <c r="N14" s="38" t="s">
        <v>17</v>
      </c>
      <c r="O14" s="158">
        <f>IF(O8-0.729*O27&lt;0,0,O8-0.729*O27)</f>
        <v>271.7312380952381</v>
      </c>
    </row>
    <row r="15" spans="1:13" ht="12.75" customHeight="1">
      <c r="A15" s="43">
        <f>IF(Input!P21="","",Input!P21)</f>
        <v>40955</v>
      </c>
      <c r="B15" s="31">
        <v>9</v>
      </c>
      <c r="C15" s="45">
        <f>IF(Input!T21="","No Data",Input!T21)</f>
        <v>275</v>
      </c>
      <c r="D15" s="45">
        <f>IF(Input!U21="","N/A",Input!U21)</f>
        <v>6</v>
      </c>
      <c r="E15" s="128"/>
      <c r="F15" s="11">
        <f t="shared" si="0"/>
        <v>315.8878095238095</v>
      </c>
      <c r="G15" s="11">
        <f t="shared" si="1"/>
        <v>335</v>
      </c>
      <c r="H15" s="11">
        <f t="shared" si="2"/>
        <v>293.8095238095238</v>
      </c>
      <c r="I15" s="11">
        <f t="shared" si="3"/>
        <v>275</v>
      </c>
      <c r="J15" s="11">
        <f t="shared" si="4"/>
        <v>271.7312380952381</v>
      </c>
      <c r="K15" s="12">
        <f t="shared" si="7"/>
        <v>30.285714285714285</v>
      </c>
      <c r="L15" s="12">
        <f t="shared" si="5"/>
        <v>50</v>
      </c>
      <c r="M15" s="13">
        <f t="shared" si="6"/>
        <v>0</v>
      </c>
    </row>
    <row r="16" spans="1:13" ht="12.75" customHeight="1">
      <c r="A16" s="43">
        <f>IF(Input!P22="","",Input!P22)</f>
        <v>40956</v>
      </c>
      <c r="B16" s="31">
        <v>10</v>
      </c>
      <c r="C16" s="45">
        <f>IF(Input!T22="","No Data",Input!T22)</f>
        <v>280</v>
      </c>
      <c r="D16" s="45">
        <f>IF(Input!U22="","N/A",Input!U22)</f>
        <v>6</v>
      </c>
      <c r="E16" s="33"/>
      <c r="F16" s="11">
        <f t="shared" si="0"/>
        <v>315.8878095238095</v>
      </c>
      <c r="G16" s="11">
        <f t="shared" si="1"/>
        <v>335</v>
      </c>
      <c r="H16" s="11">
        <f t="shared" si="2"/>
        <v>293.8095238095238</v>
      </c>
      <c r="I16" s="11">
        <f t="shared" si="3"/>
        <v>275</v>
      </c>
      <c r="J16" s="11">
        <f t="shared" si="4"/>
        <v>271.7312380952381</v>
      </c>
      <c r="K16" s="12">
        <f t="shared" si="7"/>
        <v>30.285714285714285</v>
      </c>
      <c r="L16" s="12">
        <f t="shared" si="5"/>
        <v>50</v>
      </c>
      <c r="M16" s="13">
        <f t="shared" si="6"/>
        <v>0</v>
      </c>
    </row>
    <row r="17" spans="1:13" ht="12.75" customHeight="1">
      <c r="A17" s="43">
        <f>IF(Input!P23="","",Input!P23)</f>
        <v>40957</v>
      </c>
      <c r="B17" s="31">
        <v>11</v>
      </c>
      <c r="C17" s="45">
        <f>IF(Input!T23="","No Data",Input!T23)</f>
        <v>320</v>
      </c>
      <c r="D17" s="45">
        <f>IF(Input!U23="","N/A",Input!U23)</f>
        <v>36</v>
      </c>
      <c r="E17" s="33"/>
      <c r="F17" s="11">
        <f t="shared" si="0"/>
        <v>315.8878095238095</v>
      </c>
      <c r="G17" s="11">
        <f t="shared" si="1"/>
        <v>335</v>
      </c>
      <c r="H17" s="11">
        <f t="shared" si="2"/>
        <v>293.8095238095238</v>
      </c>
      <c r="I17" s="11">
        <f t="shared" si="3"/>
        <v>275</v>
      </c>
      <c r="J17" s="11">
        <f t="shared" si="4"/>
        <v>271.7312380952381</v>
      </c>
      <c r="K17" s="12">
        <f t="shared" si="7"/>
        <v>30.285714285714285</v>
      </c>
      <c r="L17" s="12">
        <f t="shared" si="5"/>
        <v>50</v>
      </c>
      <c r="M17" s="13">
        <f t="shared" si="6"/>
        <v>0</v>
      </c>
    </row>
    <row r="18" spans="1:13" ht="12.75" customHeight="1">
      <c r="A18" s="43">
        <f>IF(Input!P24="","",Input!P24)</f>
        <v>40958</v>
      </c>
      <c r="B18" s="31">
        <v>12</v>
      </c>
      <c r="C18" s="45">
        <f>IF(Input!T24="","No Data",Input!T24)</f>
        <v>310</v>
      </c>
      <c r="D18" s="45">
        <f>IF(Input!U24="","N/A",Input!U24)</f>
        <v>42</v>
      </c>
      <c r="E18" s="33"/>
      <c r="F18" s="11">
        <f t="shared" si="0"/>
        <v>315.8878095238095</v>
      </c>
      <c r="G18" s="11">
        <f t="shared" si="1"/>
        <v>335</v>
      </c>
      <c r="H18" s="11">
        <f t="shared" si="2"/>
        <v>293.8095238095238</v>
      </c>
      <c r="I18" s="11">
        <f t="shared" si="3"/>
        <v>275</v>
      </c>
      <c r="J18" s="11">
        <f t="shared" si="4"/>
        <v>271.7312380952381</v>
      </c>
      <c r="K18" s="12">
        <f t="shared" si="7"/>
        <v>30.285714285714285</v>
      </c>
      <c r="L18" s="12">
        <f t="shared" si="5"/>
        <v>50</v>
      </c>
      <c r="M18" s="13">
        <f t="shared" si="6"/>
        <v>0</v>
      </c>
    </row>
    <row r="19" spans="1:13" ht="12.75" customHeight="1">
      <c r="A19" s="43">
        <f>IF(Input!P25="","",Input!P25)</f>
        <v>40959</v>
      </c>
      <c r="B19" s="31">
        <v>13</v>
      </c>
      <c r="C19" s="45">
        <f>IF(Input!T25="","No Data",Input!T25)</f>
        <v>300</v>
      </c>
      <c r="D19" s="45">
        <f>IF(Input!U25="","N/A",Input!U25)</f>
        <v>24</v>
      </c>
      <c r="E19" s="33"/>
      <c r="F19" s="11">
        <f t="shared" si="0"/>
        <v>315.8878095238095</v>
      </c>
      <c r="G19" s="11">
        <f t="shared" si="1"/>
        <v>335</v>
      </c>
      <c r="H19" s="11">
        <f t="shared" si="2"/>
        <v>293.8095238095238</v>
      </c>
      <c r="I19" s="11">
        <f t="shared" si="3"/>
        <v>275</v>
      </c>
      <c r="J19" s="11">
        <f t="shared" si="4"/>
        <v>271.7312380952381</v>
      </c>
      <c r="K19" s="12">
        <f t="shared" si="7"/>
        <v>30.285714285714285</v>
      </c>
      <c r="L19" s="12">
        <f t="shared" si="5"/>
        <v>50</v>
      </c>
      <c r="M19" s="13">
        <f t="shared" si="6"/>
        <v>0</v>
      </c>
    </row>
    <row r="20" spans="1:14" ht="12.75" customHeight="1">
      <c r="A20" s="43">
        <f>IF(Input!P26="","",Input!P26)</f>
        <v>40960</v>
      </c>
      <c r="B20" s="31">
        <v>14</v>
      </c>
      <c r="C20" s="45">
        <f>IF(Input!T26="","No Data",Input!T26)</f>
        <v>300</v>
      </c>
      <c r="D20" s="45">
        <f>IF(Input!U26="","N/A",Input!U26)</f>
        <v>6</v>
      </c>
      <c r="E20" s="33"/>
      <c r="F20" s="11">
        <f t="shared" si="0"/>
        <v>315.8878095238095</v>
      </c>
      <c r="G20" s="11">
        <f t="shared" si="1"/>
        <v>335</v>
      </c>
      <c r="H20" s="11">
        <f t="shared" si="2"/>
        <v>293.8095238095238</v>
      </c>
      <c r="I20" s="11">
        <f t="shared" si="3"/>
        <v>275</v>
      </c>
      <c r="J20" s="11">
        <f t="shared" si="4"/>
        <v>271.7312380952381</v>
      </c>
      <c r="K20" s="12">
        <f t="shared" si="7"/>
        <v>30.285714285714285</v>
      </c>
      <c r="L20" s="12">
        <f t="shared" si="5"/>
        <v>50</v>
      </c>
      <c r="M20" s="13">
        <f t="shared" si="6"/>
        <v>0</v>
      </c>
      <c r="N20" s="52"/>
    </row>
    <row r="21" spans="1:14" ht="12.75" customHeight="1">
      <c r="A21" s="43">
        <f>IF(Input!P27="","",Input!P27)</f>
        <v>40961</v>
      </c>
      <c r="B21" s="31">
        <v>15</v>
      </c>
      <c r="C21" s="45">
        <f>IF(Input!T27="","No Data",Input!T27)</f>
        <v>285</v>
      </c>
      <c r="D21" s="45">
        <f>IF(Input!U27="","N/A",Input!U27)</f>
        <v>18</v>
      </c>
      <c r="E21" s="33"/>
      <c r="F21" s="11">
        <f t="shared" si="0"/>
        <v>315.8878095238095</v>
      </c>
      <c r="G21" s="11">
        <f t="shared" si="1"/>
        <v>335</v>
      </c>
      <c r="H21" s="11">
        <f t="shared" si="2"/>
        <v>293.8095238095238</v>
      </c>
      <c r="I21" s="11">
        <f t="shared" si="3"/>
        <v>275</v>
      </c>
      <c r="J21" s="11">
        <f t="shared" si="4"/>
        <v>271.7312380952381</v>
      </c>
      <c r="K21" s="12">
        <f t="shared" si="7"/>
        <v>30.285714285714285</v>
      </c>
      <c r="L21" s="12">
        <f t="shared" si="5"/>
        <v>50</v>
      </c>
      <c r="M21" s="13">
        <f t="shared" si="6"/>
        <v>0</v>
      </c>
      <c r="N21" s="52"/>
    </row>
    <row r="22" spans="1:13" ht="12.75" customHeight="1">
      <c r="A22" s="43">
        <f>IF(Input!P28="","",Input!P28)</f>
        <v>40962</v>
      </c>
      <c r="B22" s="31">
        <v>16</v>
      </c>
      <c r="C22" s="45">
        <f>IF(Input!T28="","No Data",Input!T28)</f>
        <v>290</v>
      </c>
      <c r="D22" s="45">
        <f>IF(Input!U28="","N/A",Input!U28)</f>
        <v>30</v>
      </c>
      <c r="E22" s="33"/>
      <c r="F22" s="11">
        <f t="shared" si="0"/>
        <v>315.8878095238095</v>
      </c>
      <c r="G22" s="11">
        <f t="shared" si="1"/>
        <v>335</v>
      </c>
      <c r="H22" s="11">
        <f t="shared" si="2"/>
        <v>293.8095238095238</v>
      </c>
      <c r="I22" s="11">
        <f t="shared" si="3"/>
        <v>275</v>
      </c>
      <c r="J22" s="11">
        <f t="shared" si="4"/>
        <v>271.7312380952381</v>
      </c>
      <c r="K22" s="12">
        <f t="shared" si="7"/>
        <v>30.285714285714285</v>
      </c>
      <c r="L22" s="12">
        <f t="shared" si="5"/>
        <v>50</v>
      </c>
      <c r="M22" s="13">
        <f t="shared" si="6"/>
        <v>0</v>
      </c>
    </row>
    <row r="23" spans="1:13" ht="12.75" customHeight="1">
      <c r="A23" s="43">
        <f>IF(Input!P29="","",Input!P29)</f>
        <v>40963</v>
      </c>
      <c r="B23" s="31">
        <v>17</v>
      </c>
      <c r="C23" s="45">
        <f>IF(Input!T29="","No Data",Input!T29)</f>
        <v>275</v>
      </c>
      <c r="D23" s="45">
        <f>IF(Input!U29="","N/A",Input!U29)</f>
        <v>36</v>
      </c>
      <c r="E23" s="33"/>
      <c r="F23" s="11">
        <f t="shared" si="0"/>
        <v>315.8878095238095</v>
      </c>
      <c r="G23" s="11">
        <f t="shared" si="1"/>
        <v>335</v>
      </c>
      <c r="H23" s="11">
        <f t="shared" si="2"/>
        <v>293.8095238095238</v>
      </c>
      <c r="I23" s="11">
        <f t="shared" si="3"/>
        <v>275</v>
      </c>
      <c r="J23" s="11">
        <f t="shared" si="4"/>
        <v>271.7312380952381</v>
      </c>
      <c r="K23" s="12">
        <f t="shared" si="7"/>
        <v>30.285714285714285</v>
      </c>
      <c r="L23" s="12">
        <f t="shared" si="5"/>
        <v>50</v>
      </c>
      <c r="M23" s="13">
        <f t="shared" si="6"/>
        <v>0</v>
      </c>
    </row>
    <row r="24" spans="1:13" ht="12.75" customHeight="1">
      <c r="A24" s="43">
        <f>IF(Input!P30="","",Input!P30)</f>
        <v>40964</v>
      </c>
      <c r="B24" s="31">
        <v>18</v>
      </c>
      <c r="C24" s="45">
        <f>IF(Input!T30="","No Data",Input!T30)</f>
        <v>285</v>
      </c>
      <c r="D24" s="45">
        <f>IF(Input!U30="","N/A",Input!U30)</f>
        <v>24</v>
      </c>
      <c r="E24" s="34"/>
      <c r="F24" s="11">
        <f t="shared" si="0"/>
        <v>315.8878095238095</v>
      </c>
      <c r="G24" s="11">
        <f t="shared" si="1"/>
        <v>335</v>
      </c>
      <c r="H24" s="11">
        <f t="shared" si="2"/>
        <v>293.8095238095238</v>
      </c>
      <c r="I24" s="11">
        <f t="shared" si="3"/>
        <v>275</v>
      </c>
      <c r="J24" s="11">
        <f t="shared" si="4"/>
        <v>271.7312380952381</v>
      </c>
      <c r="K24" s="12">
        <f t="shared" si="7"/>
        <v>30.285714285714285</v>
      </c>
      <c r="L24" s="12">
        <f t="shared" si="5"/>
        <v>50</v>
      </c>
      <c r="M24" s="13">
        <f t="shared" si="6"/>
        <v>0</v>
      </c>
    </row>
    <row r="25" spans="1:13" ht="12.75" customHeight="1" thickBot="1">
      <c r="A25" s="43">
        <f>IF(Input!P31="","",Input!P31)</f>
        <v>40965</v>
      </c>
      <c r="B25" s="31">
        <v>19</v>
      </c>
      <c r="C25" s="45">
        <f>IF(Input!T31="","No Data",Input!T31)</f>
        <v>320</v>
      </c>
      <c r="D25" s="45">
        <f>IF(Input!U31="","N/A",Input!U31)</f>
        <v>60</v>
      </c>
      <c r="E25" s="34"/>
      <c r="F25" s="11">
        <f t="shared" si="0"/>
        <v>315.8878095238095</v>
      </c>
      <c r="G25" s="11">
        <f t="shared" si="1"/>
        <v>335</v>
      </c>
      <c r="H25" s="11">
        <f t="shared" si="2"/>
        <v>293.8095238095238</v>
      </c>
      <c r="I25" s="11">
        <f t="shared" si="3"/>
        <v>275</v>
      </c>
      <c r="J25" s="11">
        <f t="shared" si="4"/>
        <v>271.7312380952381</v>
      </c>
      <c r="K25" s="12">
        <f t="shared" si="7"/>
        <v>30.285714285714285</v>
      </c>
      <c r="L25" s="12">
        <f t="shared" si="5"/>
        <v>50</v>
      </c>
      <c r="M25" s="13">
        <f t="shared" si="6"/>
        <v>0</v>
      </c>
    </row>
    <row r="26" spans="1:15" ht="12.75" customHeight="1" thickBot="1">
      <c r="A26" s="43">
        <f>IF(Input!P32="","",Input!P32)</f>
        <v>40966</v>
      </c>
      <c r="B26" s="31">
        <v>20</v>
      </c>
      <c r="C26" s="45">
        <f>IF(Input!T32="","No Data",Input!T32)</f>
        <v>280</v>
      </c>
      <c r="D26" s="45">
        <f>IF(Input!U32="","N/A",Input!U32)</f>
        <v>30</v>
      </c>
      <c r="E26" s="34"/>
      <c r="F26" s="11">
        <f t="shared" si="0"/>
        <v>315.8878095238095</v>
      </c>
      <c r="G26" s="11">
        <f t="shared" si="1"/>
        <v>335</v>
      </c>
      <c r="H26" s="11">
        <f t="shared" si="2"/>
        <v>293.8095238095238</v>
      </c>
      <c r="I26" s="11">
        <f t="shared" si="3"/>
        <v>275</v>
      </c>
      <c r="J26" s="11">
        <f t="shared" si="4"/>
        <v>271.7312380952381</v>
      </c>
      <c r="K26" s="12">
        <f t="shared" si="7"/>
        <v>30.285714285714285</v>
      </c>
      <c r="L26" s="12">
        <f t="shared" si="5"/>
        <v>50</v>
      </c>
      <c r="M26" s="13">
        <f t="shared" si="6"/>
        <v>0</v>
      </c>
      <c r="N26" s="37" t="s">
        <v>10</v>
      </c>
      <c r="O26" s="14" t="s">
        <v>0</v>
      </c>
    </row>
    <row r="27" spans="1:15" ht="12.75" customHeight="1">
      <c r="A27" s="43">
        <f>IF(Input!P33="","",Input!P33)</f>
        <v>40967</v>
      </c>
      <c r="B27" s="35">
        <v>21</v>
      </c>
      <c r="C27" s="45">
        <f>IF(Input!T33="","No Data",Input!T33)</f>
        <v>295</v>
      </c>
      <c r="D27" s="45">
        <f>IF(Input!U33="","N/A",Input!U33)</f>
        <v>54</v>
      </c>
      <c r="E27" s="34"/>
      <c r="F27" s="11">
        <f t="shared" si="0"/>
        <v>315.8878095238095</v>
      </c>
      <c r="G27" s="11">
        <f t="shared" si="1"/>
        <v>335</v>
      </c>
      <c r="H27" s="11">
        <f t="shared" si="2"/>
        <v>293.8095238095238</v>
      </c>
      <c r="I27" s="11">
        <f t="shared" si="3"/>
        <v>275</v>
      </c>
      <c r="J27" s="11">
        <f t="shared" si="4"/>
        <v>271.7312380952381</v>
      </c>
      <c r="K27" s="12">
        <f t="shared" si="7"/>
        <v>30.285714285714285</v>
      </c>
      <c r="L27" s="12">
        <f t="shared" si="5"/>
        <v>50</v>
      </c>
      <c r="M27" s="13">
        <f t="shared" si="6"/>
        <v>0</v>
      </c>
      <c r="N27" s="15" t="s">
        <v>33</v>
      </c>
      <c r="O27" s="176">
        <f>AVERAGE(D7:D46)</f>
        <v>30.285714285714285</v>
      </c>
    </row>
    <row r="28" spans="1:15" ht="12.75" customHeight="1">
      <c r="A28" s="43">
        <f>IF(Input!P34="","",Input!P34)</f>
      </c>
      <c r="B28" s="35">
        <v>22</v>
      </c>
      <c r="C28" s="45" t="str">
        <f>IF(Input!T34="","No Data",Input!T34)</f>
        <v>No Data</v>
      </c>
      <c r="D28" s="45" t="str">
        <f>IF(Input!U34="","N/A",Input!U34)</f>
        <v>N/A</v>
      </c>
      <c r="E28" s="34"/>
      <c r="F28" s="11">
        <f t="shared" si="0"/>
        <v>315.8878095238095</v>
      </c>
      <c r="G28" s="11">
        <f t="shared" si="1"/>
        <v>335</v>
      </c>
      <c r="H28" s="11">
        <f t="shared" si="2"/>
        <v>293.8095238095238</v>
      </c>
      <c r="I28" s="11">
        <f t="shared" si="3"/>
        <v>275</v>
      </c>
      <c r="J28" s="11">
        <f t="shared" si="4"/>
        <v>271.7312380952381</v>
      </c>
      <c r="K28" s="12">
        <f t="shared" si="7"/>
        <v>30.285714285714285</v>
      </c>
      <c r="L28" s="12">
        <f t="shared" si="5"/>
        <v>50</v>
      </c>
      <c r="M28" s="13">
        <f t="shared" si="6"/>
        <v>0</v>
      </c>
      <c r="N28" s="16"/>
      <c r="O28" s="23"/>
    </row>
    <row r="29" spans="1:15" ht="12.75" customHeight="1">
      <c r="A29" s="43">
        <f>IF(Input!P35="","",Input!P35)</f>
      </c>
      <c r="B29" s="35">
        <v>23</v>
      </c>
      <c r="C29" s="45" t="str">
        <f>IF(Input!T35="","No Data",Input!T35)</f>
        <v>No Data</v>
      </c>
      <c r="D29" s="45" t="str">
        <f>IF(Input!U35="","N/A",Input!U35)</f>
        <v>N/A</v>
      </c>
      <c r="E29" s="34"/>
      <c r="F29" s="11">
        <f t="shared" si="0"/>
        <v>315.8878095238095</v>
      </c>
      <c r="G29" s="11">
        <f t="shared" si="1"/>
        <v>335</v>
      </c>
      <c r="H29" s="11">
        <f t="shared" si="2"/>
        <v>293.8095238095238</v>
      </c>
      <c r="I29" s="11">
        <f t="shared" si="3"/>
        <v>275</v>
      </c>
      <c r="J29" s="11">
        <f t="shared" si="4"/>
        <v>271.7312380952381</v>
      </c>
      <c r="K29" s="12">
        <f t="shared" si="7"/>
        <v>30.285714285714285</v>
      </c>
      <c r="L29" s="12">
        <f t="shared" si="5"/>
        <v>50</v>
      </c>
      <c r="M29" s="13">
        <f t="shared" si="6"/>
        <v>0</v>
      </c>
      <c r="N29" s="17"/>
      <c r="O29" s="23"/>
    </row>
    <row r="30" spans="1:15" ht="12.75" customHeight="1">
      <c r="A30" s="43">
        <f>IF(Input!P36="","",Input!P36)</f>
      </c>
      <c r="B30" s="35">
        <v>24</v>
      </c>
      <c r="C30" s="45" t="str">
        <f>IF(Input!T36="","No Data",Input!T36)</f>
        <v>No Data</v>
      </c>
      <c r="D30" s="45" t="str">
        <f>IF(Input!U36="","N/A",Input!U36)</f>
        <v>N/A</v>
      </c>
      <c r="E30" s="34"/>
      <c r="F30" s="11">
        <f t="shared" si="0"/>
        <v>315.8878095238095</v>
      </c>
      <c r="G30" s="11">
        <f t="shared" si="1"/>
        <v>335</v>
      </c>
      <c r="H30" s="11">
        <f t="shared" si="2"/>
        <v>293.8095238095238</v>
      </c>
      <c r="I30" s="11">
        <f t="shared" si="3"/>
        <v>275</v>
      </c>
      <c r="J30" s="11">
        <f t="shared" si="4"/>
        <v>271.7312380952381</v>
      </c>
      <c r="K30" s="12">
        <f t="shared" si="7"/>
        <v>30.285714285714285</v>
      </c>
      <c r="L30" s="12">
        <f t="shared" si="5"/>
        <v>50</v>
      </c>
      <c r="M30" s="13">
        <f t="shared" si="6"/>
        <v>0</v>
      </c>
      <c r="N30" s="18" t="s">
        <v>111</v>
      </c>
      <c r="O30" s="23">
        <f>Input!R11</f>
        <v>50</v>
      </c>
    </row>
    <row r="31" spans="1:15" ht="12.75" customHeight="1" thickBot="1">
      <c r="A31" s="43">
        <f>IF(Input!P37="","",Input!P37)</f>
      </c>
      <c r="B31" s="35">
        <v>25</v>
      </c>
      <c r="C31" s="45" t="str">
        <f>IF(Input!T37="","No Data",Input!T37)</f>
        <v>No Data</v>
      </c>
      <c r="D31" s="45" t="str">
        <f>IF(Input!U37="","N/A",Input!U37)</f>
        <v>N/A</v>
      </c>
      <c r="E31" s="32"/>
      <c r="F31" s="11">
        <f t="shared" si="0"/>
        <v>315.8878095238095</v>
      </c>
      <c r="G31" s="11">
        <f t="shared" si="1"/>
        <v>335</v>
      </c>
      <c r="H31" s="11">
        <f t="shared" si="2"/>
        <v>293.8095238095238</v>
      </c>
      <c r="I31" s="11">
        <f t="shared" si="3"/>
        <v>275</v>
      </c>
      <c r="J31" s="11">
        <f t="shared" si="4"/>
        <v>271.7312380952381</v>
      </c>
      <c r="K31" s="12">
        <f t="shared" si="7"/>
        <v>30.285714285714285</v>
      </c>
      <c r="L31" s="12">
        <f t="shared" si="5"/>
        <v>50</v>
      </c>
      <c r="M31" s="13">
        <f t="shared" si="6"/>
        <v>0</v>
      </c>
      <c r="N31" s="38" t="s">
        <v>17</v>
      </c>
      <c r="O31" s="24">
        <v>0</v>
      </c>
    </row>
    <row r="32" spans="1:13" ht="12.75" customHeight="1">
      <c r="A32" s="43">
        <f>IF(Input!P38="","",Input!P38)</f>
      </c>
      <c r="B32" s="35">
        <v>26</v>
      </c>
      <c r="C32" s="45" t="str">
        <f>IF(Input!T38="","No Data",Input!T38)</f>
        <v>No Data</v>
      </c>
      <c r="D32" s="45" t="str">
        <f>IF(Input!U38="","N/A",Input!U38)</f>
        <v>N/A</v>
      </c>
      <c r="E32" s="32"/>
      <c r="F32" s="11">
        <f t="shared" si="0"/>
        <v>315.8878095238095</v>
      </c>
      <c r="G32" s="11">
        <f t="shared" si="1"/>
        <v>335</v>
      </c>
      <c r="H32" s="11">
        <f t="shared" si="2"/>
        <v>293.8095238095238</v>
      </c>
      <c r="I32" s="11">
        <f t="shared" si="3"/>
        <v>275</v>
      </c>
      <c r="J32" s="11">
        <f t="shared" si="4"/>
        <v>271.7312380952381</v>
      </c>
      <c r="K32" s="12">
        <f t="shared" si="7"/>
        <v>30.285714285714285</v>
      </c>
      <c r="L32" s="12">
        <f t="shared" si="5"/>
        <v>50</v>
      </c>
      <c r="M32" s="13">
        <f t="shared" si="6"/>
        <v>0</v>
      </c>
    </row>
    <row r="33" spans="1:13" ht="12.75" customHeight="1">
      <c r="A33" s="43">
        <f>IF(Input!P39="","",Input!P39)</f>
      </c>
      <c r="B33" s="35">
        <v>27</v>
      </c>
      <c r="C33" s="45" t="str">
        <f>IF(Input!T39="","No Data",Input!T39)</f>
        <v>No Data</v>
      </c>
      <c r="D33" s="45" t="str">
        <f>IF(Input!U39="","N/A",Input!U39)</f>
        <v>N/A</v>
      </c>
      <c r="E33" s="32"/>
      <c r="F33" s="11">
        <f t="shared" si="0"/>
        <v>315.8878095238095</v>
      </c>
      <c r="G33" s="11">
        <f t="shared" si="1"/>
        <v>335</v>
      </c>
      <c r="H33" s="11">
        <f t="shared" si="2"/>
        <v>293.8095238095238</v>
      </c>
      <c r="I33" s="11">
        <f t="shared" si="3"/>
        <v>275</v>
      </c>
      <c r="J33" s="11">
        <f t="shared" si="4"/>
        <v>271.7312380952381</v>
      </c>
      <c r="K33" s="12">
        <f t="shared" si="7"/>
        <v>30.285714285714285</v>
      </c>
      <c r="L33" s="12">
        <f t="shared" si="5"/>
        <v>50</v>
      </c>
      <c r="M33" s="13">
        <f t="shared" si="6"/>
        <v>0</v>
      </c>
    </row>
    <row r="34" spans="1:13" ht="12.75" customHeight="1">
      <c r="A34" s="43">
        <f>IF(Input!P40="","",Input!P40)</f>
      </c>
      <c r="B34" s="35">
        <v>28</v>
      </c>
      <c r="C34" s="45" t="str">
        <f>IF(Input!T40="","No Data",Input!T40)</f>
        <v>No Data</v>
      </c>
      <c r="D34" s="45" t="str">
        <f>IF(Input!U40="","N/A",Input!U40)</f>
        <v>N/A</v>
      </c>
      <c r="E34" s="32"/>
      <c r="F34" s="11">
        <f t="shared" si="0"/>
        <v>315.8878095238095</v>
      </c>
      <c r="G34" s="11">
        <f t="shared" si="1"/>
        <v>335</v>
      </c>
      <c r="H34" s="11">
        <f t="shared" si="2"/>
        <v>293.8095238095238</v>
      </c>
      <c r="I34" s="11">
        <f t="shared" si="3"/>
        <v>275</v>
      </c>
      <c r="J34" s="11">
        <f t="shared" si="4"/>
        <v>271.7312380952381</v>
      </c>
      <c r="K34" s="12">
        <f t="shared" si="7"/>
        <v>30.285714285714285</v>
      </c>
      <c r="L34" s="12">
        <f t="shared" si="5"/>
        <v>50</v>
      </c>
      <c r="M34" s="13">
        <f t="shared" si="6"/>
        <v>0</v>
      </c>
    </row>
    <row r="35" spans="1:13" ht="12.75" customHeight="1">
      <c r="A35" s="43">
        <f>IF(Input!P41="","",Input!P41)</f>
      </c>
      <c r="B35" s="35">
        <v>29</v>
      </c>
      <c r="C35" s="45" t="str">
        <f>IF(Input!T41="","No Data",Input!T41)</f>
        <v>No Data</v>
      </c>
      <c r="D35" s="45" t="str">
        <f>IF(Input!U41="","N/A",Input!U41)</f>
        <v>N/A</v>
      </c>
      <c r="E35" s="32"/>
      <c r="F35" s="11">
        <f t="shared" si="0"/>
        <v>315.8878095238095</v>
      </c>
      <c r="G35" s="11">
        <f t="shared" si="1"/>
        <v>335</v>
      </c>
      <c r="H35" s="11">
        <f t="shared" si="2"/>
        <v>293.8095238095238</v>
      </c>
      <c r="I35" s="11">
        <f t="shared" si="3"/>
        <v>275</v>
      </c>
      <c r="J35" s="11">
        <f t="shared" si="4"/>
        <v>271.7312380952381</v>
      </c>
      <c r="K35" s="12">
        <f t="shared" si="7"/>
        <v>30.285714285714285</v>
      </c>
      <c r="L35" s="12">
        <f t="shared" si="5"/>
        <v>50</v>
      </c>
      <c r="M35" s="13">
        <f t="shared" si="6"/>
        <v>0</v>
      </c>
    </row>
    <row r="36" spans="1:14" ht="12.75" customHeight="1">
      <c r="A36" s="43">
        <f>IF(Input!P42="","",Input!P42)</f>
      </c>
      <c r="B36" s="35">
        <v>30</v>
      </c>
      <c r="C36" s="45" t="str">
        <f>IF(Input!T42="","No Data",Input!T42)</f>
        <v>No Data</v>
      </c>
      <c r="D36" s="45" t="str">
        <f>IF(Input!U42="","N/A",Input!U42)</f>
        <v>N/A</v>
      </c>
      <c r="E36" s="36"/>
      <c r="F36" s="11">
        <f t="shared" si="0"/>
        <v>315.8878095238095</v>
      </c>
      <c r="G36" s="11">
        <f t="shared" si="1"/>
        <v>335</v>
      </c>
      <c r="H36" s="11">
        <f t="shared" si="2"/>
        <v>293.8095238095238</v>
      </c>
      <c r="I36" s="11">
        <f t="shared" si="3"/>
        <v>275</v>
      </c>
      <c r="J36" s="11">
        <f t="shared" si="4"/>
        <v>271.7312380952381</v>
      </c>
      <c r="K36" s="12">
        <f t="shared" si="7"/>
        <v>30.285714285714285</v>
      </c>
      <c r="L36" s="12">
        <f t="shared" si="5"/>
        <v>50</v>
      </c>
      <c r="M36" s="13">
        <f t="shared" si="6"/>
        <v>0</v>
      </c>
      <c r="N36" s="52" t="s">
        <v>23</v>
      </c>
    </row>
    <row r="37" spans="1:14" ht="12.75" customHeight="1">
      <c r="A37" s="43">
        <f>IF(Input!P43="","",Input!P43)</f>
      </c>
      <c r="B37" s="35">
        <v>31</v>
      </c>
      <c r="C37" s="45" t="str">
        <f>IF(Input!T43="","No Data",Input!T43)</f>
        <v>No Data</v>
      </c>
      <c r="D37" s="45" t="str">
        <f>IF(Input!U43="","N/A",Input!U43)</f>
        <v>N/A</v>
      </c>
      <c r="E37" s="36"/>
      <c r="F37" s="11">
        <f t="shared" si="0"/>
        <v>315.8878095238095</v>
      </c>
      <c r="G37" s="11">
        <f t="shared" si="1"/>
        <v>335</v>
      </c>
      <c r="H37" s="11">
        <f t="shared" si="2"/>
        <v>293.8095238095238</v>
      </c>
      <c r="I37" s="11">
        <f t="shared" si="3"/>
        <v>275</v>
      </c>
      <c r="J37" s="11">
        <f t="shared" si="4"/>
        <v>271.7312380952381</v>
      </c>
      <c r="K37" s="12">
        <f t="shared" si="7"/>
        <v>30.285714285714285</v>
      </c>
      <c r="L37" s="12">
        <f t="shared" si="5"/>
        <v>50</v>
      </c>
      <c r="M37" s="13">
        <f t="shared" si="6"/>
        <v>0</v>
      </c>
      <c r="N37" s="52" t="s">
        <v>24</v>
      </c>
    </row>
    <row r="38" spans="1:24" ht="12.75" customHeight="1">
      <c r="A38" s="43">
        <f>IF(Input!P44="","",Input!P44)</f>
      </c>
      <c r="B38" s="35">
        <v>32</v>
      </c>
      <c r="C38" s="45" t="str">
        <f>IF(Input!T44="","No Data",Input!T44)</f>
        <v>No Data</v>
      </c>
      <c r="D38" s="45" t="str">
        <f>IF(Input!U44="","N/A",Input!U44)</f>
        <v>N/A</v>
      </c>
      <c r="E38" s="36"/>
      <c r="F38" s="11">
        <f t="shared" si="0"/>
        <v>315.8878095238095</v>
      </c>
      <c r="G38" s="11">
        <f t="shared" si="1"/>
        <v>335</v>
      </c>
      <c r="H38" s="11">
        <f t="shared" si="2"/>
        <v>293.8095238095238</v>
      </c>
      <c r="I38" s="11">
        <f t="shared" si="3"/>
        <v>275</v>
      </c>
      <c r="J38" s="11">
        <f t="shared" si="4"/>
        <v>271.7312380952381</v>
      </c>
      <c r="K38" s="12">
        <f t="shared" si="7"/>
        <v>30.285714285714285</v>
      </c>
      <c r="L38" s="12">
        <f t="shared" si="5"/>
        <v>50</v>
      </c>
      <c r="M38" s="13">
        <f t="shared" si="6"/>
        <v>0</v>
      </c>
      <c r="P38" s="7"/>
      <c r="Q38" s="7"/>
      <c r="R38" s="7"/>
      <c r="S38" s="7"/>
      <c r="T38" s="7"/>
      <c r="U38" s="7"/>
      <c r="V38" s="7"/>
      <c r="W38" s="7"/>
      <c r="X38" s="7"/>
    </row>
    <row r="39" spans="1:24" ht="12.75" customHeight="1">
      <c r="A39" s="43">
        <f>IF(Input!P45="","",Input!P45)</f>
      </c>
      <c r="B39" s="35">
        <v>33</v>
      </c>
      <c r="C39" s="45" t="str">
        <f>IF(Input!T45="","No Data",Input!T45)</f>
        <v>No Data</v>
      </c>
      <c r="D39" s="45" t="str">
        <f>IF(Input!U45="","N/A",Input!U45)</f>
        <v>N/A</v>
      </c>
      <c r="E39" s="36"/>
      <c r="F39" s="11">
        <f t="shared" si="0"/>
        <v>315.8878095238095</v>
      </c>
      <c r="G39" s="11">
        <f t="shared" si="1"/>
        <v>335</v>
      </c>
      <c r="H39" s="11">
        <f t="shared" si="2"/>
        <v>293.8095238095238</v>
      </c>
      <c r="I39" s="11">
        <f t="shared" si="3"/>
        <v>275</v>
      </c>
      <c r="J39" s="11">
        <f t="shared" si="4"/>
        <v>271.7312380952381</v>
      </c>
      <c r="K39" s="12">
        <f t="shared" si="7"/>
        <v>30.285714285714285</v>
      </c>
      <c r="L39" s="12">
        <f t="shared" si="5"/>
        <v>50</v>
      </c>
      <c r="M39" s="13">
        <f t="shared" si="6"/>
        <v>0</v>
      </c>
      <c r="P39" s="7"/>
      <c r="Q39" s="7"/>
      <c r="R39" s="7"/>
      <c r="S39" s="7"/>
      <c r="T39" s="7"/>
      <c r="U39" s="7"/>
      <c r="V39" s="7"/>
      <c r="W39" s="7"/>
      <c r="X39" s="7"/>
    </row>
    <row r="40" spans="1:24" ht="12.75" customHeight="1">
      <c r="A40" s="43">
        <f>IF(Input!P46="","",Input!P46)</f>
      </c>
      <c r="B40" s="35">
        <v>34</v>
      </c>
      <c r="C40" s="45" t="str">
        <f>IF(Input!T46="","No Data",Input!T46)</f>
        <v>No Data</v>
      </c>
      <c r="D40" s="45" t="str">
        <f>IF(Input!U46="","N/A",Input!U46)</f>
        <v>N/A</v>
      </c>
      <c r="E40" s="36"/>
      <c r="F40" s="11">
        <f t="shared" si="0"/>
        <v>315.8878095238095</v>
      </c>
      <c r="G40" s="11">
        <f t="shared" si="1"/>
        <v>335</v>
      </c>
      <c r="H40" s="11">
        <f t="shared" si="2"/>
        <v>293.8095238095238</v>
      </c>
      <c r="I40" s="11">
        <f t="shared" si="3"/>
        <v>275</v>
      </c>
      <c r="J40" s="11">
        <f t="shared" si="4"/>
        <v>271.7312380952381</v>
      </c>
      <c r="K40" s="12">
        <f t="shared" si="7"/>
        <v>30.285714285714285</v>
      </c>
      <c r="L40" s="12">
        <f t="shared" si="5"/>
        <v>50</v>
      </c>
      <c r="M40" s="13">
        <f t="shared" si="6"/>
        <v>0</v>
      </c>
      <c r="P40" s="7"/>
      <c r="Q40" s="7"/>
      <c r="R40" s="7"/>
      <c r="S40" s="7"/>
      <c r="T40" s="7"/>
      <c r="U40" s="7"/>
      <c r="V40" s="7"/>
      <c r="W40" s="7"/>
      <c r="X40" s="7"/>
    </row>
    <row r="41" spans="1:24" ht="12.75" customHeight="1">
      <c r="A41" s="43">
        <f>IF(Input!P47="","",Input!P47)</f>
      </c>
      <c r="B41" s="35">
        <v>35</v>
      </c>
      <c r="C41" s="45" t="str">
        <f>IF(Input!T47="","No Data",Input!T47)</f>
        <v>No Data</v>
      </c>
      <c r="D41" s="45" t="str">
        <f>IF(Input!U47="","N/A",Input!U47)</f>
        <v>N/A</v>
      </c>
      <c r="E41" s="36"/>
      <c r="F41" s="11">
        <f t="shared" si="0"/>
        <v>315.8878095238095</v>
      </c>
      <c r="G41" s="11">
        <f t="shared" si="1"/>
        <v>335</v>
      </c>
      <c r="H41" s="11">
        <f t="shared" si="2"/>
        <v>293.8095238095238</v>
      </c>
      <c r="I41" s="11">
        <f t="shared" si="3"/>
        <v>275</v>
      </c>
      <c r="J41" s="11">
        <f t="shared" si="4"/>
        <v>271.7312380952381</v>
      </c>
      <c r="K41" s="12">
        <f t="shared" si="7"/>
        <v>30.285714285714285</v>
      </c>
      <c r="L41" s="12">
        <f t="shared" si="5"/>
        <v>50</v>
      </c>
      <c r="M41" s="13">
        <f t="shared" si="6"/>
        <v>0</v>
      </c>
      <c r="P41" s="7"/>
      <c r="Q41" s="7"/>
      <c r="R41" s="7"/>
      <c r="S41" s="7"/>
      <c r="T41" s="7"/>
      <c r="U41" s="7"/>
      <c r="V41" s="7"/>
      <c r="W41" s="7"/>
      <c r="X41" s="7"/>
    </row>
    <row r="42" spans="1:24" ht="12.75" customHeight="1">
      <c r="A42" s="43">
        <f>IF(Input!P48="","",Input!P48)</f>
      </c>
      <c r="B42" s="35">
        <v>36</v>
      </c>
      <c r="C42" s="45" t="str">
        <f>IF(Input!T48="","No Data",Input!T48)</f>
        <v>No Data</v>
      </c>
      <c r="D42" s="45" t="str">
        <f>IF(Input!U48="","N/A",Input!U48)</f>
        <v>N/A</v>
      </c>
      <c r="E42" s="36"/>
      <c r="F42" s="11">
        <f t="shared" si="0"/>
        <v>315.8878095238095</v>
      </c>
      <c r="G42" s="11">
        <f t="shared" si="1"/>
        <v>335</v>
      </c>
      <c r="H42" s="11">
        <f t="shared" si="2"/>
        <v>293.8095238095238</v>
      </c>
      <c r="I42" s="11">
        <f t="shared" si="3"/>
        <v>275</v>
      </c>
      <c r="J42" s="11">
        <f t="shared" si="4"/>
        <v>271.7312380952381</v>
      </c>
      <c r="K42" s="12">
        <f t="shared" si="7"/>
        <v>30.285714285714285</v>
      </c>
      <c r="L42" s="12">
        <f t="shared" si="5"/>
        <v>50</v>
      </c>
      <c r="M42" s="13">
        <f t="shared" si="6"/>
        <v>0</v>
      </c>
      <c r="P42" s="7"/>
      <c r="Q42" s="7"/>
      <c r="R42" s="7"/>
      <c r="S42" s="7"/>
      <c r="T42" s="7"/>
      <c r="U42" s="7"/>
      <c r="V42" s="7"/>
      <c r="W42" s="7"/>
      <c r="X42" s="7"/>
    </row>
    <row r="43" spans="1:24" ht="12.75" customHeight="1">
      <c r="A43" s="43">
        <f>IF(Input!P49="","",Input!P49)</f>
      </c>
      <c r="B43" s="35">
        <v>37</v>
      </c>
      <c r="C43" s="45" t="str">
        <f>IF(Input!T49="","No Data",Input!T49)</f>
        <v>No Data</v>
      </c>
      <c r="D43" s="45" t="str">
        <f>IF(Input!U49="","N/A",Input!U49)</f>
        <v>N/A</v>
      </c>
      <c r="E43" s="36"/>
      <c r="F43" s="11">
        <f t="shared" si="0"/>
        <v>315.8878095238095</v>
      </c>
      <c r="G43" s="11">
        <f t="shared" si="1"/>
        <v>335</v>
      </c>
      <c r="H43" s="11">
        <f t="shared" si="2"/>
        <v>293.8095238095238</v>
      </c>
      <c r="I43" s="11">
        <f t="shared" si="3"/>
        <v>275</v>
      </c>
      <c r="J43" s="11">
        <f t="shared" si="4"/>
        <v>271.7312380952381</v>
      </c>
      <c r="K43" s="12">
        <f t="shared" si="7"/>
        <v>30.285714285714285</v>
      </c>
      <c r="L43" s="12">
        <f t="shared" si="5"/>
        <v>50</v>
      </c>
      <c r="M43" s="13">
        <f t="shared" si="6"/>
        <v>0</v>
      </c>
      <c r="P43" s="7"/>
      <c r="Q43" s="7"/>
      <c r="R43" s="7"/>
      <c r="S43" s="7"/>
      <c r="T43" s="7"/>
      <c r="U43" s="7"/>
      <c r="V43" s="7"/>
      <c r="W43" s="7"/>
      <c r="X43" s="7"/>
    </row>
    <row r="44" spans="1:24" ht="12.75" customHeight="1">
      <c r="A44" s="43">
        <f>IF(Input!P50="","",Input!P50)</f>
      </c>
      <c r="B44" s="35">
        <v>38</v>
      </c>
      <c r="C44" s="45" t="str">
        <f>IF(Input!T50="","No Data",Input!T50)</f>
        <v>No Data</v>
      </c>
      <c r="D44" s="45" t="str">
        <f>IF(Input!U50="","N/A",Input!U50)</f>
        <v>N/A</v>
      </c>
      <c r="E44" s="36"/>
      <c r="F44" s="11">
        <f t="shared" si="0"/>
        <v>315.8878095238095</v>
      </c>
      <c r="G44" s="11">
        <f t="shared" si="1"/>
        <v>335</v>
      </c>
      <c r="H44" s="11">
        <f t="shared" si="2"/>
        <v>293.8095238095238</v>
      </c>
      <c r="I44" s="11">
        <f t="shared" si="3"/>
        <v>275</v>
      </c>
      <c r="J44" s="11">
        <f t="shared" si="4"/>
        <v>271.7312380952381</v>
      </c>
      <c r="K44" s="12">
        <f t="shared" si="7"/>
        <v>30.285714285714285</v>
      </c>
      <c r="L44" s="12">
        <f t="shared" si="5"/>
        <v>50</v>
      </c>
      <c r="M44" s="13">
        <f t="shared" si="6"/>
        <v>0</v>
      </c>
      <c r="P44" s="7"/>
      <c r="Q44" s="7"/>
      <c r="R44" s="7"/>
      <c r="S44" s="7"/>
      <c r="T44" s="7"/>
      <c r="U44" s="7"/>
      <c r="V44" s="7"/>
      <c r="W44" s="7"/>
      <c r="X44" s="7"/>
    </row>
    <row r="45" spans="1:24" ht="12.75" customHeight="1">
      <c r="A45" s="43">
        <f>IF(Input!P51="","",Input!P51)</f>
      </c>
      <c r="B45" s="35">
        <v>39</v>
      </c>
      <c r="C45" s="45" t="str">
        <f>IF(Input!T51="","No Data",Input!T51)</f>
        <v>No Data</v>
      </c>
      <c r="D45" s="45" t="str">
        <f>IF(Input!U51="","N/A",Input!U51)</f>
        <v>N/A</v>
      </c>
      <c r="E45" s="36"/>
      <c r="F45" s="11">
        <f t="shared" si="0"/>
        <v>315.8878095238095</v>
      </c>
      <c r="G45" s="11">
        <f t="shared" si="1"/>
        <v>335</v>
      </c>
      <c r="H45" s="11">
        <f t="shared" si="2"/>
        <v>293.8095238095238</v>
      </c>
      <c r="I45" s="11">
        <f t="shared" si="3"/>
        <v>275</v>
      </c>
      <c r="J45" s="11">
        <f t="shared" si="4"/>
        <v>271.7312380952381</v>
      </c>
      <c r="K45" s="12">
        <f t="shared" si="7"/>
        <v>30.285714285714285</v>
      </c>
      <c r="L45" s="12">
        <f t="shared" si="5"/>
        <v>50</v>
      </c>
      <c r="M45" s="13">
        <f t="shared" si="6"/>
        <v>0</v>
      </c>
      <c r="P45" s="7"/>
      <c r="Q45" s="7"/>
      <c r="R45" s="7"/>
      <c r="S45" s="7"/>
      <c r="T45" s="7"/>
      <c r="U45" s="7"/>
      <c r="V45" s="7"/>
      <c r="W45" s="7"/>
      <c r="X45" s="7"/>
    </row>
    <row r="46" spans="1:24" ht="12.75" customHeight="1">
      <c r="A46" s="43">
        <f>IF(Input!P52="","",Input!P52)</f>
      </c>
      <c r="B46" s="35">
        <v>40</v>
      </c>
      <c r="C46" s="45" t="str">
        <f>IF(Input!T52="","No Data",Input!T52)</f>
        <v>No Data</v>
      </c>
      <c r="D46" s="45" t="str">
        <f>IF(Input!U52="","N/A",Input!U52)</f>
        <v>N/A</v>
      </c>
      <c r="E46" s="36"/>
      <c r="F46" s="11">
        <f t="shared" si="0"/>
        <v>315.8878095238095</v>
      </c>
      <c r="G46" s="11">
        <f t="shared" si="1"/>
        <v>335</v>
      </c>
      <c r="H46" s="11">
        <f t="shared" si="2"/>
        <v>293.8095238095238</v>
      </c>
      <c r="I46" s="11">
        <f t="shared" si="3"/>
        <v>275</v>
      </c>
      <c r="J46" s="11">
        <f t="shared" si="4"/>
        <v>271.7312380952381</v>
      </c>
      <c r="K46" s="12">
        <f t="shared" si="7"/>
        <v>30.285714285714285</v>
      </c>
      <c r="L46" s="12">
        <f t="shared" si="5"/>
        <v>50</v>
      </c>
      <c r="M46" s="13">
        <f t="shared" si="6"/>
        <v>0</v>
      </c>
      <c r="P46" s="7"/>
      <c r="Q46" s="7"/>
      <c r="R46" s="7"/>
      <c r="S46" s="7"/>
      <c r="T46" s="7"/>
      <c r="U46" s="7"/>
      <c r="V46" s="7"/>
      <c r="W46" s="7"/>
      <c r="X46" s="7"/>
    </row>
    <row r="47" spans="2:12" s="7" customFormat="1" ht="12.75" customHeight="1">
      <c r="B47" s="6"/>
      <c r="C47" s="46"/>
      <c r="D47" s="6"/>
      <c r="E47" s="6"/>
      <c r="F47" s="6"/>
      <c r="G47" s="6"/>
      <c r="H47" s="6"/>
      <c r="I47" s="6"/>
      <c r="J47" s="6"/>
      <c r="K47" s="6"/>
      <c r="L47" s="6"/>
    </row>
    <row r="48" spans="2:12" s="7" customFormat="1" ht="12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 s="7" customFormat="1" ht="12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s="7" customFormat="1" ht="12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s="7" customFormat="1" ht="12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s="7" customFormat="1" ht="12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 s="7" customFormat="1" ht="12.75" customHeight="1">
      <c r="B53" s="6"/>
      <c r="C53" s="6"/>
      <c r="D53" s="19"/>
      <c r="E53" s="6"/>
      <c r="F53" s="6"/>
      <c r="G53" s="6"/>
      <c r="H53" s="6"/>
      <c r="I53" s="6"/>
      <c r="J53" s="6"/>
      <c r="K53" s="6"/>
      <c r="L53" s="6"/>
    </row>
    <row r="54" spans="1:24" ht="12.75" customHeight="1">
      <c r="A54" s="7"/>
      <c r="B54" s="6"/>
      <c r="C54" s="6"/>
      <c r="D54" s="19"/>
      <c r="E54" s="6"/>
      <c r="P54" s="7"/>
      <c r="Q54" s="7"/>
      <c r="R54" s="7"/>
      <c r="S54" s="7"/>
      <c r="T54" s="7"/>
      <c r="U54" s="7"/>
      <c r="V54" s="7"/>
      <c r="W54" s="7"/>
      <c r="X54" s="7"/>
    </row>
    <row r="55" spans="1:24" ht="12.75" customHeight="1">
      <c r="A55" s="7"/>
      <c r="B55" s="6"/>
      <c r="C55" s="6"/>
      <c r="D55" s="6"/>
      <c r="E55" s="6"/>
      <c r="P55" s="7"/>
      <c r="Q55" s="7"/>
      <c r="R55" s="7"/>
      <c r="S55" s="7"/>
      <c r="T55" s="7"/>
      <c r="U55" s="7"/>
      <c r="V55" s="7"/>
      <c r="W55" s="7"/>
      <c r="X55" s="7"/>
    </row>
    <row r="56" spans="1:24" ht="12.75" customHeight="1">
      <c r="A56" s="7"/>
      <c r="B56" s="6"/>
      <c r="C56" s="6"/>
      <c r="D56" s="6"/>
      <c r="E56" s="6"/>
      <c r="P56" s="7"/>
      <c r="Q56" s="7"/>
      <c r="R56" s="7"/>
      <c r="S56" s="7"/>
      <c r="T56" s="7"/>
      <c r="U56" s="7"/>
      <c r="V56" s="7"/>
      <c r="W56" s="7"/>
      <c r="X56" s="7"/>
    </row>
    <row r="57" spans="1:24" ht="12.75" customHeight="1">
      <c r="A57" s="7"/>
      <c r="B57" s="6"/>
      <c r="C57" s="6"/>
      <c r="D57" s="6"/>
      <c r="E57" s="6"/>
      <c r="P57" s="7"/>
      <c r="Q57" s="7"/>
      <c r="R57" s="7"/>
      <c r="S57" s="7"/>
      <c r="T57" s="7"/>
      <c r="U57" s="7"/>
      <c r="V57" s="7"/>
      <c r="W57" s="7"/>
      <c r="X57" s="7"/>
    </row>
    <row r="58" spans="1:24" ht="12.75" customHeight="1">
      <c r="A58" s="7"/>
      <c r="B58" s="6"/>
      <c r="C58" s="6"/>
      <c r="D58" s="41" t="s">
        <v>14</v>
      </c>
      <c r="E58" s="6"/>
      <c r="P58" s="7"/>
      <c r="Q58" s="7"/>
      <c r="R58" s="7"/>
      <c r="S58" s="7"/>
      <c r="T58" s="7"/>
      <c r="U58" s="7"/>
      <c r="V58" s="7"/>
      <c r="W58" s="7"/>
      <c r="X58" s="7"/>
    </row>
    <row r="59" spans="1:24" ht="12.75" customHeight="1">
      <c r="A59" s="7"/>
      <c r="B59" s="6"/>
      <c r="C59" s="6"/>
      <c r="D59" s="6"/>
      <c r="E59" s="6"/>
      <c r="P59" s="7"/>
      <c r="Q59" s="7"/>
      <c r="R59" s="7"/>
      <c r="S59" s="7"/>
      <c r="T59" s="7"/>
      <c r="U59" s="7"/>
      <c r="V59" s="7"/>
      <c r="W59" s="7"/>
      <c r="X59" s="7"/>
    </row>
    <row r="60" spans="1:24" ht="12.75" customHeight="1">
      <c r="A60" s="7"/>
      <c r="B60" s="6"/>
      <c r="C60" s="6"/>
      <c r="D60" s="6"/>
      <c r="E60" s="6"/>
      <c r="P60" s="7"/>
      <c r="Q60" s="7"/>
      <c r="R60" s="7"/>
      <c r="S60" s="7"/>
      <c r="T60" s="7"/>
      <c r="U60" s="7"/>
      <c r="V60" s="7"/>
      <c r="W60" s="7"/>
      <c r="X60" s="7"/>
    </row>
    <row r="61" spans="1:24" ht="12.75" customHeight="1">
      <c r="A61" s="7"/>
      <c r="B61" s="6"/>
      <c r="C61" s="6"/>
      <c r="D61" s="6"/>
      <c r="E61" s="6"/>
      <c r="P61" s="7"/>
      <c r="Q61" s="7"/>
      <c r="R61" s="7"/>
      <c r="S61" s="7"/>
      <c r="T61" s="7"/>
      <c r="U61" s="7"/>
      <c r="V61" s="7"/>
      <c r="W61" s="7"/>
      <c r="X61" s="7"/>
    </row>
    <row r="62" spans="1:24" ht="12.75" customHeight="1">
      <c r="A62" s="7"/>
      <c r="B62" s="6"/>
      <c r="C62" s="6"/>
      <c r="D62" s="6"/>
      <c r="E62" s="6"/>
      <c r="P62" s="7"/>
      <c r="Q62" s="7"/>
      <c r="R62" s="7"/>
      <c r="S62" s="7"/>
      <c r="T62" s="7"/>
      <c r="U62" s="7"/>
      <c r="V62" s="7"/>
      <c r="W62" s="7"/>
      <c r="X62" s="7"/>
    </row>
    <row r="63" spans="1:24" ht="12.75" customHeight="1">
      <c r="A63" s="7"/>
      <c r="B63" s="6"/>
      <c r="C63" s="6"/>
      <c r="D63" s="6"/>
      <c r="E63" s="6"/>
      <c r="P63" s="7"/>
      <c r="Q63" s="7"/>
      <c r="R63" s="7"/>
      <c r="S63" s="7"/>
      <c r="T63" s="7"/>
      <c r="U63" s="7"/>
      <c r="V63" s="7"/>
      <c r="W63" s="7"/>
      <c r="X63" s="7"/>
    </row>
    <row r="64" spans="1:24" ht="12.75" customHeight="1">
      <c r="A64" s="7"/>
      <c r="B64" s="6"/>
      <c r="C64" s="6"/>
      <c r="D64" s="6"/>
      <c r="E64" s="6"/>
      <c r="P64" s="7"/>
      <c r="Q64" s="7"/>
      <c r="R64" s="7"/>
      <c r="S64" s="7"/>
      <c r="T64" s="7"/>
      <c r="U64" s="7"/>
      <c r="V64" s="7"/>
      <c r="W64" s="7"/>
      <c r="X64" s="7"/>
    </row>
    <row r="65" spans="1:24" ht="12.75" customHeight="1">
      <c r="A65" s="7"/>
      <c r="B65" s="6"/>
      <c r="C65" s="6"/>
      <c r="D65" s="6"/>
      <c r="E65" s="6"/>
      <c r="P65" s="7"/>
      <c r="Q65" s="7"/>
      <c r="R65" s="7"/>
      <c r="S65" s="7"/>
      <c r="T65" s="7"/>
      <c r="U65" s="7"/>
      <c r="V65" s="7"/>
      <c r="W65" s="7"/>
      <c r="X65" s="7"/>
    </row>
    <row r="66" spans="1:24" ht="12.75" customHeight="1">
      <c r="A66" s="7"/>
      <c r="B66" s="6"/>
      <c r="C66" s="6"/>
      <c r="D66" s="6"/>
      <c r="E66" s="6"/>
      <c r="P66" s="7"/>
      <c r="Q66" s="7"/>
      <c r="R66" s="7"/>
      <c r="S66" s="7"/>
      <c r="T66" s="7"/>
      <c r="U66" s="7"/>
      <c r="V66" s="7"/>
      <c r="W66" s="7"/>
      <c r="X66" s="7"/>
    </row>
    <row r="67" spans="1:24" ht="12.75" customHeight="1">
      <c r="A67" s="7"/>
      <c r="B67" s="6"/>
      <c r="C67" s="6"/>
      <c r="D67" s="6"/>
      <c r="E67" s="6"/>
      <c r="P67" s="7"/>
      <c r="Q67" s="7"/>
      <c r="R67" s="7"/>
      <c r="S67" s="7"/>
      <c r="T67" s="7"/>
      <c r="U67" s="7"/>
      <c r="V67" s="7"/>
      <c r="W67" s="7"/>
      <c r="X67" s="7"/>
    </row>
    <row r="68" spans="1:24" ht="12.75" customHeight="1">
      <c r="A68" s="7"/>
      <c r="B68" s="6"/>
      <c r="C68" s="6"/>
      <c r="D68" s="6"/>
      <c r="E68" s="6"/>
      <c r="P68" s="7"/>
      <c r="Q68" s="7"/>
      <c r="R68" s="7"/>
      <c r="S68" s="7"/>
      <c r="T68" s="7"/>
      <c r="U68" s="7"/>
      <c r="V68" s="7"/>
      <c r="W68" s="7"/>
      <c r="X68" s="7"/>
    </row>
  </sheetData>
  <sheetProtection/>
  <mergeCells count="6">
    <mergeCell ref="A1:B1"/>
    <mergeCell ref="C1:D1"/>
    <mergeCell ref="A2:B2"/>
    <mergeCell ref="A3:B3"/>
    <mergeCell ref="A4:B4"/>
    <mergeCell ref="C4:D4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E51" sqref="E51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</dc:creator>
  <cp:keywords/>
  <dc:description/>
  <cp:lastModifiedBy>Mike Chambers</cp:lastModifiedBy>
  <cp:lastPrinted>2012-04-12T15:53:02Z</cp:lastPrinted>
  <dcterms:created xsi:type="dcterms:W3CDTF">2004-11-05T08:11:40Z</dcterms:created>
  <dcterms:modified xsi:type="dcterms:W3CDTF">2012-04-13T00:05:58Z</dcterms:modified>
  <cp:category/>
  <cp:version/>
  <cp:contentType/>
  <cp:contentStatus/>
</cp:coreProperties>
</file>